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" r:id="rId1"/>
  </sheets>
  <calcPr calcId="145621"/>
</workbook>
</file>

<file path=xl/calcChain.xml><?xml version="1.0" encoding="utf-8"?>
<calcChain xmlns="http://schemas.openxmlformats.org/spreadsheetml/2006/main">
  <c r="AD31" i="2" l="1"/>
  <c r="AD19" i="2"/>
  <c r="AD11" i="2"/>
  <c r="G74" i="2" l="1"/>
  <c r="S74" i="2"/>
  <c r="AD74" i="2"/>
  <c r="AD25" i="2" l="1"/>
  <c r="AD80" i="2"/>
  <c r="AD81" i="2" l="1"/>
  <c r="S80" i="2" l="1"/>
  <c r="I148" i="2" l="1"/>
  <c r="I142" i="2"/>
  <c r="I138" i="2"/>
  <c r="I135" i="2"/>
  <c r="I128" i="2"/>
  <c r="E121" i="2"/>
  <c r="E120" i="2"/>
  <c r="E116" i="2"/>
  <c r="E115" i="2"/>
  <c r="E113" i="2"/>
  <c r="E112" i="2"/>
  <c r="E109" i="2"/>
  <c r="E108" i="2"/>
  <c r="I102" i="2"/>
  <c r="E97" i="2"/>
  <c r="E96" i="2"/>
  <c r="S31" i="2"/>
  <c r="S25" i="2"/>
  <c r="S19" i="2"/>
  <c r="S11" i="2"/>
  <c r="I149" i="2" l="1"/>
  <c r="S81" i="2"/>
  <c r="G31" i="2" l="1"/>
  <c r="G25" i="2" l="1"/>
  <c r="G19" i="2"/>
  <c r="G11" i="2"/>
  <c r="G81" i="2" l="1"/>
</calcChain>
</file>

<file path=xl/sharedStrings.xml><?xml version="1.0" encoding="utf-8"?>
<sst xmlns="http://schemas.openxmlformats.org/spreadsheetml/2006/main" count="441" uniqueCount="210">
  <si>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</si>
  <si>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</si>
  <si>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</si>
  <si>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</si>
  <si>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</si>
  <si>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</si>
  <si>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</si>
  <si>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</si>
  <si>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</si>
  <si>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</si>
  <si>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</si>
  <si>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</si>
  <si>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</si>
  <si>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</si>
  <si>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</si>
  <si>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</si>
  <si>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</si>
  <si>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</si>
  <si>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</si>
  <si>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</si>
  <si>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</si>
  <si>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</si>
  <si>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</si>
  <si>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</si>
  <si>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</si>
  <si>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</si>
  <si>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</si>
  <si>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</si>
  <si>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</si>
  <si>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</si>
  <si>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</si>
  <si>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</si>
  <si>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</si>
  <si>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</si>
  <si>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</si>
  <si>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</si>
  <si>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</si>
  <si>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</si>
  <si>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</si>
  <si>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</si>
  <si>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</si>
  <si>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</si>
  <si>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</si>
  <si>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</si>
  <si>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</si>
  <si>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</si>
  <si>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</si>
  <si>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</si>
  <si>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</si>
  <si>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</si>
  <si>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</si>
  <si>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(in centralizator cu iulie)</t>
  </si>
  <si>
    <t>963/31.05.2019</t>
  </si>
  <si>
    <t>1675/31.05.2019</t>
  </si>
  <si>
    <t>271/31.05.2019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</si>
  <si>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</si>
  <si>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</si>
  <si>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</si>
  <si>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</si>
  <si>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</si>
  <si>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</si>
  <si>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</si>
  <si>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</si>
  <si>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</si>
  <si>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</si>
  <si>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</si>
  <si>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</si>
  <si>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</si>
  <si>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</si>
  <si>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</si>
  <si>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</si>
  <si>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</si>
  <si>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</si>
  <si>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</si>
  <si>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</si>
  <si>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</si>
  <si>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</si>
  <si>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</si>
  <si>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</si>
  <si>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</si>
  <si>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</si>
  <si>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</si>
  <si>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</si>
  <si>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</si>
  <si>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</si>
  <si>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</si>
  <si>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</si>
  <si>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</si>
  <si>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</si>
  <si>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</si>
  <si>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</si>
  <si>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</si>
  <si>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</si>
  <si>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</si>
  <si>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</si>
  <si>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</si>
  <si>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</si>
  <si>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</si>
  <si>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</si>
  <si>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</si>
  <si>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</si>
  <si>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</si>
  <si>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</si>
  <si>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</si>
  <si>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</si>
  <si>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</si>
  <si>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</si>
  <si>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</si>
  <si>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</si>
  <si>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</si>
  <si>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</si>
  <si>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</si>
  <si>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</si>
  <si>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</si>
  <si>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</si>
  <si>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</si>
  <si>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</si>
  <si>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</si>
  <si>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</si>
  <si>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>OCT 2019</t>
  </si>
  <si>
    <t xml:space="preserve"> </t>
  </si>
  <si>
    <t>11091/29.10.2019</t>
  </si>
  <si>
    <t>HERACLEUM SRL</t>
  </si>
  <si>
    <t>660/24.10.2019</t>
  </si>
  <si>
    <t>HERMM 171/31.07.2019</t>
  </si>
  <si>
    <t>EGIS ROMPHARMA</t>
  </si>
  <si>
    <t>TOTAL EGIS ROMPHARMA</t>
  </si>
  <si>
    <t>GENTIANA SRL</t>
  </si>
  <si>
    <t>GENTIANA  SRL</t>
  </si>
  <si>
    <t>SARALEX</t>
  </si>
  <si>
    <t>DECEMBRIE 2019</t>
  </si>
  <si>
    <t>44920/27.11.2019</t>
  </si>
  <si>
    <t>NOIEMBRIE 2019</t>
  </si>
  <si>
    <t>LUMILEVA SRL</t>
  </si>
  <si>
    <t xml:space="preserve">PHARMACLIN SRL </t>
  </si>
  <si>
    <t>SC APOSTOL</t>
  </si>
  <si>
    <t>SC EPHEDRA FARM</t>
  </si>
  <si>
    <t>11931/26.11.2019</t>
  </si>
  <si>
    <t>BIOREX SRL</t>
  </si>
  <si>
    <t>712/30.11.2019</t>
  </si>
  <si>
    <t xml:space="preserve">DECEMBRIE </t>
  </si>
  <si>
    <t>12091/02.12.2019</t>
  </si>
  <si>
    <t xml:space="preserve">DECEMBRIE 2019 </t>
  </si>
  <si>
    <t>HERACLEUM  SRL</t>
  </si>
  <si>
    <t>44941/05.12.2019</t>
  </si>
  <si>
    <t>12306/06.12.2019</t>
  </si>
  <si>
    <t>14242/28.11.2019</t>
  </si>
  <si>
    <t>ANDISIMA FARM</t>
  </si>
  <si>
    <t>9291/27.11.2019</t>
  </si>
  <si>
    <t>5370/12.11.2019</t>
  </si>
  <si>
    <t>15497/30.12.2019</t>
  </si>
  <si>
    <t xml:space="preserve">SC ASKLEPIOS SRL </t>
  </si>
  <si>
    <t>IANUARIE 2020</t>
  </si>
  <si>
    <t>DECEMBRIE 2019 12154/03.12.2019</t>
  </si>
  <si>
    <t>GE HOR 53/31.10.2019</t>
  </si>
  <si>
    <t>GE  EN 48/31.10.2019</t>
  </si>
  <si>
    <t>GENTIANA  52/31.10.2019</t>
  </si>
  <si>
    <t>DECEMBRIE 2019  12197/04.12.2019</t>
  </si>
  <si>
    <t>B 1729/31.10.2019</t>
  </si>
  <si>
    <t>B 977/31.10.2019</t>
  </si>
  <si>
    <t>B 286/31.10.2019</t>
  </si>
  <si>
    <t>B 155/31.10.2019</t>
  </si>
  <si>
    <t>44940/05.12.2019</t>
  </si>
  <si>
    <t>R 547/31.10.2019</t>
  </si>
  <si>
    <t>11679/20.11.2019</t>
  </si>
  <si>
    <t>ADEN FARM</t>
  </si>
  <si>
    <t>6202/31.10.2019</t>
  </si>
  <si>
    <t>GE EN 0048/31.10.2019</t>
  </si>
  <si>
    <t>GE GEN 050/31.10.2019</t>
  </si>
  <si>
    <t>15441/23.12.2019</t>
  </si>
  <si>
    <t>3501/04.12.2019</t>
  </si>
  <si>
    <t>MM 522/31.10.2019</t>
  </si>
  <si>
    <t>203/10.01.2020</t>
  </si>
  <si>
    <t>3516/16.12.2019</t>
  </si>
  <si>
    <t>LUM 256/31.10.2019</t>
  </si>
  <si>
    <t>11930/26.11.2019</t>
  </si>
  <si>
    <t>711/20.11.2019</t>
  </si>
  <si>
    <t>AND 524/31.10.2019</t>
  </si>
  <si>
    <t>AND 213/31.10.2019</t>
  </si>
  <si>
    <t>AND 1/31.10.2019</t>
  </si>
  <si>
    <t>BM 40080/31.10.2019</t>
  </si>
  <si>
    <t>723/27.12.2019</t>
  </si>
  <si>
    <t>EPHD 007469/31.10.2019</t>
  </si>
  <si>
    <t>731/28.11.2019</t>
  </si>
  <si>
    <t>SRX 0001097/31.10.2019</t>
  </si>
  <si>
    <t>12331/09.12.2019</t>
  </si>
  <si>
    <t>SC SILVER WOLF</t>
  </si>
  <si>
    <t>744/05.12.2019</t>
  </si>
  <si>
    <t>COAS 2087/31.10.2019</t>
  </si>
  <si>
    <t>SACA 1104/31.10.2019</t>
  </si>
  <si>
    <t>12332/09.12.2019</t>
  </si>
  <si>
    <t>742/05.12.2019</t>
  </si>
  <si>
    <t>12334/09.12.2019</t>
  </si>
  <si>
    <t>740/04.12.2019</t>
  </si>
  <si>
    <t>MM 57/31.10.2019</t>
  </si>
  <si>
    <t>774/19.12.2019</t>
  </si>
  <si>
    <t>HERMM 181/31.10.2019</t>
  </si>
  <si>
    <t>760/17.12.2019</t>
  </si>
  <si>
    <t>15501/30.12.2019</t>
  </si>
  <si>
    <t>MMACA 38/31.10.2019</t>
  </si>
  <si>
    <t>154/08.01.2020</t>
  </si>
  <si>
    <t>ELODEA SRL</t>
  </si>
  <si>
    <t>787/31.12.2019</t>
  </si>
  <si>
    <t>MMELOL 123/31.10.2019</t>
  </si>
  <si>
    <t>FEBRUARIE 2020</t>
  </si>
  <si>
    <t>1024/03.02.2020</t>
  </si>
  <si>
    <t>LUANA FARM SRL</t>
  </si>
  <si>
    <t>30/30.01.2020</t>
  </si>
  <si>
    <t>LUA 497/31.10.2019</t>
  </si>
  <si>
    <t>PLATI  CESIUNI    11  FEBRUARIE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</si>
</sst>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7">
    <xf numFmtId="0" fontId="0" fillId="0" borderId="0" xfId="0"/>
    <xf numFmtId="0" fontId="0" fillId="0" borderId="9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4" fillId="0" borderId="0" xfId="0" applyFont="1"/>
    <xf numFmtId="0" fontId="0" fillId="0" borderId="21" xfId="0" applyBorder="1"/>
    <xf numFmtId="0" fontId="0" fillId="0" borderId="14" xfId="0" applyBorder="1"/>
    <xf numFmtId="4" fontId="4" fillId="0" borderId="18" xfId="0" applyNumberFormat="1" applyFont="1" applyBorder="1"/>
    <xf numFmtId="0" fontId="5" fillId="0" borderId="0" xfId="0" applyFont="1"/>
    <xf numFmtId="0" fontId="0" fillId="0" borderId="23" xfId="0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32" xfId="0" applyBorder="1"/>
    <xf numFmtId="0" fontId="3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4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4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6" fillId="0" borderId="42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3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45" xfId="0" applyBorder="1"/>
    <xf numFmtId="0" fontId="0" fillId="0" borderId="12" xfId="0" applyBorder="1"/>
    <xf numFmtId="49" fontId="0" fillId="0" borderId="13" xfId="0" applyNumberFormat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0" fillId="0" borderId="7" xfId="0" applyBorder="1"/>
    <xf numFmtId="0" fontId="3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3" fillId="0" borderId="5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0" fillId="0" borderId="48" xfId="0" applyBorder="1"/>
    <xf numFmtId="4" fontId="0" fillId="0" borderId="30" xfId="0" applyNumberFormat="1" applyFill="1" applyBorder="1"/>
    <xf numFmtId="4" fontId="4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12" xfId="0" applyNumberFormat="1" applyBorder="1"/>
    <xf numFmtId="4" fontId="0" fillId="0" borderId="37" xfId="0" applyNumberFormat="1" applyBorder="1"/>
    <xf numFmtId="0" fontId="2" fillId="0" borderId="26" xfId="1" applyFont="1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2" fillId="0" borderId="13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0" fillId="0" borderId="51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6" fillId="0" borderId="54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5" xfId="0" applyNumberFormat="1" applyBorder="1"/>
    <xf numFmtId="4" fontId="0" fillId="0" borderId="55" xfId="0" applyNumberFormat="1" applyFill="1" applyBorder="1"/>
    <xf numFmtId="0" fontId="0" fillId="0" borderId="13" xfId="0" applyFill="1" applyBorder="1"/>
    <xf numFmtId="0" fontId="3" fillId="0" borderId="16" xfId="1" applyFont="1" applyBorder="1" applyAlignment="1">
      <alignment horizontal="center"/>
    </xf>
    <xf numFmtId="49" fontId="0" fillId="0" borderId="51" xfId="0" applyNumberFormat="1" applyBorder="1"/>
    <xf numFmtId="4" fontId="7" fillId="0" borderId="18" xfId="0" applyNumberFormat="1" applyFont="1" applyBorder="1"/>
    <xf numFmtId="4" fontId="7" fillId="0" borderId="32" xfId="0" applyNumberFormat="1" applyFont="1" applyBorder="1"/>
    <xf numFmtId="4" fontId="4" fillId="0" borderId="48" xfId="0" applyNumberFormat="1" applyFont="1" applyBorder="1"/>
    <xf numFmtId="1" fontId="6" fillId="0" borderId="5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1" fontId="6" fillId="0" borderId="56" xfId="0" applyNumberFormat="1" applyFont="1" applyBorder="1" applyAlignment="1">
      <alignment horizontal="right" vertical="center"/>
    </xf>
    <xf numFmtId="14" fontId="4" fillId="0" borderId="47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right"/>
    </xf>
    <xf numFmtId="4" fontId="0" fillId="0" borderId="19" xfId="0" applyNumberFormat="1" applyBorder="1"/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7" xfId="0" applyBorder="1" applyAlignment="1">
      <alignment vertical="top"/>
    </xf>
    <xf numFmtId="0" fontId="6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3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0" xfId="0" applyNumberFormat="1" applyBorder="1"/>
    <xf numFmtId="0" fontId="2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3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6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6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7" xfId="0" applyFill="1" applyBorder="1"/>
    <xf numFmtId="4" fontId="7" fillId="0" borderId="43" xfId="0" applyNumberFormat="1" applyFont="1" applyBorder="1"/>
    <xf numFmtId="4" fontId="7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4" fillId="0" borderId="0" xfId="0" applyNumberFormat="1" applyFont="1" applyBorder="1"/>
    <xf numFmtId="4" fontId="4" fillId="0" borderId="16" xfId="0" applyNumberFormat="1" applyFont="1" applyBorder="1"/>
    <xf numFmtId="0" fontId="4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0" fontId="0" fillId="0" borderId="37" xfId="0" applyFill="1" applyBorder="1" applyAlignment="1">
      <alignment vertical="top"/>
    </xf>
    <xf numFmtId="0" fontId="0" fillId="0" borderId="37" xfId="0" applyFill="1" applyBorder="1" applyAlignment="1">
      <alignment horizontal="right" vertical="top"/>
    </xf>
    <xf numFmtId="4" fontId="0" fillId="0" borderId="38" xfId="0" applyNumberFormat="1" applyBorder="1" applyAlignment="1">
      <alignment vertical="top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14" fontId="0" fillId="0" borderId="36" xfId="0" applyNumberFormat="1" applyBorder="1" applyAlignment="1">
      <alignment wrapText="1"/>
    </xf>
    <xf numFmtId="4" fontId="0" fillId="0" borderId="57" xfId="0" applyNumberFormat="1" applyBorder="1" applyAlignment="1">
      <alignment horizontal="right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30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/>
    </xf>
    <xf numFmtId="4" fontId="7" fillId="0" borderId="15" xfId="0" applyNumberFormat="1" applyFont="1" applyBorder="1"/>
    <xf numFmtId="4" fontId="4" fillId="0" borderId="38" xfId="0" applyNumberFormat="1" applyFont="1" applyBorder="1"/>
    <xf numFmtId="0" fontId="3" fillId="0" borderId="0" xfId="1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" xfId="0" applyFill="1" applyBorder="1" applyAlignment="1">
      <alignment vertical="top"/>
    </xf>
    <xf numFmtId="0" fontId="9" fillId="0" borderId="37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2" xfId="0" applyBorder="1" applyAlignment="1"/>
    <xf numFmtId="0" fontId="0" fillId="0" borderId="9" xfId="0" applyBorder="1" applyAlignment="1"/>
    <xf numFmtId="0" fontId="9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7" fillId="0" borderId="2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9" fillId="0" borderId="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25" xfId="0" applyFont="1" applyBorder="1" applyAlignment="1">
      <alignment horizontal="center" vertical="center"/>
    </xf>
    <xf numFmtId="49" fontId="0" fillId="0" borderId="51" xfId="0" applyNumberFormat="1" applyFill="1" applyBorder="1"/>
    <xf numFmtId="0" fontId="9" fillId="0" borderId="25" xfId="0" applyFont="1" applyBorder="1" applyAlignment="1">
      <alignment vertical="top"/>
    </xf>
    <xf numFmtId="0" fontId="0" fillId="0" borderId="25" xfId="0" applyBorder="1"/>
    <xf numFmtId="0" fontId="9" fillId="0" borderId="53" xfId="0" applyFont="1" applyBorder="1" applyAlignment="1">
      <alignment vertical="top"/>
    </xf>
    <xf numFmtId="0" fontId="0" fillId="0" borderId="53" xfId="0" applyBorder="1"/>
    <xf numFmtId="4" fontId="0" fillId="0" borderId="20" xfId="0" applyNumberFormat="1" applyBorder="1"/>
    <xf numFmtId="4" fontId="0" fillId="0" borderId="13" xfId="0" applyNumberFormat="1" applyFill="1" applyBorder="1"/>
    <xf numFmtId="0" fontId="0" fillId="0" borderId="3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/>
    <xf numFmtId="0" fontId="9" fillId="0" borderId="3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0" fillId="0" borderId="30" xfId="0" applyBorder="1" applyAlignment="1"/>
    <xf numFmtId="49" fontId="0" fillId="0" borderId="0" xfId="0" applyNumberFormat="1" applyBorder="1" applyAlignment="1">
      <alignment vertical="center" wrapText="1"/>
    </xf>
    <xf numFmtId="0" fontId="0" fillId="0" borderId="13" xfId="0" applyBorder="1" applyAlignment="1"/>
    <xf numFmtId="4" fontId="0" fillId="0" borderId="12" xfId="0" applyNumberFormat="1" applyFill="1" applyBorder="1"/>
    <xf numFmtId="49" fontId="0" fillId="0" borderId="49" xfId="0" applyNumberFormat="1" applyBorder="1"/>
    <xf numFmtId="49" fontId="0" fillId="0" borderId="28" xfId="0" applyNumberFormat="1" applyFill="1" applyBorder="1"/>
    <xf numFmtId="0" fontId="3" fillId="0" borderId="2" xfId="1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0" fontId="10" fillId="0" borderId="42" xfId="1" applyFont="1" applyBorder="1" applyAlignment="1">
      <alignment horizontal="center" vertical="top"/>
    </xf>
    <xf numFmtId="0" fontId="2" fillId="0" borderId="37" xfId="1" applyFont="1" applyBorder="1" applyAlignment="1">
      <alignment horizontal="center" vertical="top"/>
    </xf>
    <xf numFmtId="49" fontId="0" fillId="0" borderId="57" xfId="0" applyNumberFormat="1" applyFont="1" applyFill="1" applyBorder="1" applyAlignment="1">
      <alignment vertical="top" wrapText="1"/>
    </xf>
    <xf numFmtId="4" fontId="7" fillId="0" borderId="33" xfId="0" applyNumberFormat="1" applyFont="1" applyBorder="1"/>
    <xf numFmtId="1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/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vertical="top" wrapText="1"/>
    </xf>
    <xf numFmtId="0" fontId="7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9" fillId="0" borderId="3" xfId="0" applyFont="1" applyBorder="1" applyAlignment="1">
      <alignment vertical="top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Fill="1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" xfId="0" applyBorder="1" applyAlignment="1">
      <alignment vertical="top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8" xfId="0" applyFont="1" applyBorder="1" applyAlignment="1">
      <alignment horizontal="center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0" fillId="0" borderId="12" xfId="0" applyFill="1" applyBorder="1" applyAlignment="1">
      <alignment vertical="top"/>
    </xf>
    <xf numFmtId="0" fontId="9" fillId="0" borderId="5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25" xfId="0" applyFont="1" applyBorder="1"/>
    <xf numFmtId="4" fontId="0" fillId="0" borderId="26" xfId="0" applyNumberFormat="1" applyBorder="1"/>
    <xf numFmtId="0" fontId="0" fillId="0" borderId="26" xfId="0" applyFon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30" xfId="0" applyNumberFormat="1" applyBorder="1" applyAlignment="1">
      <alignment vertical="top"/>
    </xf>
    <xf numFmtId="0" fontId="0" fillId="0" borderId="9" xfId="0" applyFont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9" fillId="0" borderId="1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0" fillId="0" borderId="57" xfId="0" applyBorder="1" applyAlignment="1">
      <alignment vertical="top" wrapText="1"/>
    </xf>
    <xf numFmtId="0" fontId="0" fillId="0" borderId="30" xfId="0" applyFill="1" applyBorder="1" applyAlignment="1">
      <alignment vertical="top"/>
    </xf>
    <xf numFmtId="4" fontId="0" fillId="0" borderId="22" xfId="0" applyNumberFormat="1" applyBorder="1" applyAlignment="1">
      <alignment vertical="top"/>
    </xf>
    <xf numFmtId="0" fontId="0" fillId="0" borderId="34" xfId="0" applyBorder="1" applyAlignment="1">
      <alignment vertical="top" wrapText="1"/>
    </xf>
    <xf numFmtId="4" fontId="0" fillId="0" borderId="31" xfId="0" applyNumberFormat="1" applyBorder="1" applyAlignment="1">
      <alignment vertical="top"/>
    </xf>
    <xf numFmtId="0" fontId="9" fillId="0" borderId="24" xfId="0" applyFont="1" applyBorder="1" applyAlignment="1">
      <alignment horizontal="center" vertical="top"/>
    </xf>
    <xf numFmtId="0" fontId="0" fillId="0" borderId="32" xfId="0" applyBorder="1" applyAlignment="1">
      <alignment horizontal="left" vertical="top" wrapText="1"/>
    </xf>
    <xf numFmtId="0" fontId="0" fillId="0" borderId="12" xfId="0" applyFill="1" applyBorder="1" applyAlignment="1">
      <alignment horizontal="left"/>
    </xf>
    <xf numFmtId="0" fontId="9" fillId="0" borderId="18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9" fillId="0" borderId="37" xfId="0" applyFont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1" fontId="6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5" xfId="0" applyFill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4" fontId="4" fillId="0" borderId="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right" vertical="top"/>
    </xf>
    <xf numFmtId="0" fontId="0" fillId="0" borderId="30" xfId="0" applyFont="1" applyFill="1" applyBorder="1" applyAlignment="1">
      <alignment horizontal="right" vertical="top"/>
    </xf>
    <xf numFmtId="0" fontId="0" fillId="0" borderId="34" xfId="0" applyBorder="1" applyAlignment="1">
      <alignment vertical="top"/>
    </xf>
    <xf numFmtId="0" fontId="7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/>
    <xf numFmtId="49" fontId="9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3" xfId="0" applyBorder="1" applyAlignment="1"/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0" fillId="0" borderId="30" xfId="0" applyBorder="1" applyAlignment="1"/>
    <xf numFmtId="0" fontId="0" fillId="0" borderId="28" xfId="0" applyBorder="1" applyAlignment="1">
      <alignment vertical="top"/>
    </xf>
    <xf numFmtId="0" fontId="6" fillId="0" borderId="5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3" xfId="0" applyBorder="1" applyAlignment="1">
      <alignment horizontal="right" vertical="top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5" xfId="0" applyBorder="1" applyAlignment="1"/>
    <xf numFmtId="0" fontId="0" fillId="0" borderId="53" xfId="0" applyBorder="1" applyAlignment="1">
      <alignment vertical="top"/>
    </xf>
    <xf numFmtId="49" fontId="9" fillId="0" borderId="53" xfId="0" applyNumberFormat="1" applyFont="1" applyBorder="1" applyAlignment="1">
      <alignment vertical="top" wrapText="1"/>
    </xf>
    <xf numFmtId="0" fontId="0" fillId="0" borderId="7" xfId="0" applyBorder="1" applyAlignment="1">
      <alignment vertical="top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53" xfId="0" applyFill="1" applyBorder="1" applyAlignment="1">
      <alignment horizontal="right" vertical="top"/>
    </xf>
    <xf numFmtId="0" fontId="4" fillId="0" borderId="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4" fontId="0" fillId="0" borderId="53" xfId="0" applyNumberFormat="1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8" xfId="0" applyBorder="1" applyAlignment="1">
      <alignment vertical="top"/>
    </xf>
    <xf numFmtId="0" fontId="0" fillId="0" borderId="59" xfId="0" applyBorder="1" applyAlignment="1">
      <alignment vertical="top"/>
    </xf>
    <xf numFmtId="14" fontId="4" fillId="0" borderId="10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2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9" fontId="9" fillId="0" borderId="23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49" fontId="9" fillId="0" borderId="5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49" fontId="9" fillId="0" borderId="8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0" fillId="0" borderId="4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vertical="top"/>
    </xf>
    <xf numFmtId="1" fontId="6" fillId="0" borderId="1" xfId="0" applyNumberFormat="1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49" fontId="0" fillId="0" borderId="23" xfId="0" applyNumberFormat="1" applyBorder="1" applyAlignment="1">
      <alignment vertical="top"/>
    </xf>
    <xf numFmtId="0" fontId="7" fillId="0" borderId="5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6" fillId="0" borderId="1" xfId="0" applyNumberFormat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6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14" fontId="4" fillId="0" borderId="17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1" applyFont="1" applyBorder="1" applyAlignment="1">
      <alignment horizontal="center" wrapText="1"/>
    </xf>
    <xf numFmtId="0" fontId="3" fillId="0" borderId="32" xfId="1" applyFont="1" applyBorder="1" applyAlignment="1">
      <alignment horizontal="center" wrapText="1"/>
    </xf>
    <xf numFmtId="0" fontId="3" fillId="0" borderId="33" xfId="1" applyFont="1" applyBorder="1" applyAlignment="1">
      <alignment horizont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49" fontId="9" fillId="0" borderId="1" xfId="0" applyNumberFormat="1" applyFont="1" applyBorder="1" applyAlignment="1">
      <alignment vertical="top" wrapText="1"/>
    </xf>
    <xf numFmtId="49" fontId="9" fillId="0" borderId="51" xfId="0" applyNumberFormat="1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0" fillId="0" borderId="5" xfId="0" applyFill="1" applyBorder="1" applyAlignment="1">
      <alignment vertical="top"/>
    </xf>
    <xf numFmtId="1" fontId="6" fillId="0" borderId="51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vertical="top" wrapText="1"/>
    </xf>
    <xf numFmtId="1" fontId="4" fillId="0" borderId="26" xfId="0" applyNumberFormat="1" applyFont="1" applyBorder="1" applyAlignment="1">
      <alignment horizontal="center" vertical="top" wrapText="1"/>
    </xf>
    <xf numFmtId="1" fontId="4" fillId="0" borderId="53" xfId="0" applyNumberFormat="1" applyFont="1" applyBorder="1" applyAlignment="1">
      <alignment horizontal="center" vertical="top" wrapText="1"/>
    </xf>
    <xf numFmtId="1" fontId="0" fillId="0" borderId="53" xfId="0" applyNumberFormat="1" applyBorder="1" applyAlignment="1">
      <alignment horizontal="center" vertical="top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1" fontId="6" fillId="0" borderId="51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center" vertical="top" wrapText="1"/>
    </xf>
    <xf numFmtId="1" fontId="6" fillId="0" borderId="28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21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0" borderId="15" xfId="1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0" fillId="0" borderId="51" xfId="1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3" fillId="0" borderId="34" xfId="0" applyFont="1" applyFill="1" applyBorder="1" applyAlignment="1">
      <alignment horizontal="right"/>
    </xf>
    <xf numFmtId="0" fontId="7" fillId="0" borderId="1" xfId="0" applyFont="1" applyBorder="1" applyAlignment="1">
      <alignment vertical="top"/>
    </xf>
    <xf numFmtId="49" fontId="0" fillId="0" borderId="5" xfId="0" applyNumberFormat="1" applyBorder="1" applyAlignment="1">
      <alignment wrapText="1"/>
    </xf>
    <xf numFmtId="49" fontId="0" fillId="0" borderId="4" xfId="0" applyNumberFormat="1" applyBorder="1" applyAlignment="1">
      <alignment vertical="top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9"/>
  <sheetViews>
    <sheetView tabSelected="1" topLeftCell="V3" workbookViewId="0">
      <selection activeCell="AB98" sqref="AB98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9.5703125" hidden="1" customWidth="1"/>
    <col min="26" max="26" width="18" customWidth="1"/>
    <col min="27" max="27" width="16.140625" customWidth="1"/>
    <col min="28" max="28" width="9.85546875" customWidth="1"/>
    <col min="29" max="29" width="19.7109375" customWidth="1"/>
    <col min="30" max="30" width="16.5703125" customWidth="1"/>
  </cols>
  <sheetData>
    <row r="1" spans="1:30" hidden="1" x14ac:dyDescent="0.25">
      <c r="C1" s="66"/>
      <c r="N1" s="66"/>
      <c r="O1" s="8"/>
      <c r="Y1" s="66"/>
      <c r="Z1" s="8"/>
    </row>
    <row r="2" spans="1:30" hidden="1" x14ac:dyDescent="0.25"/>
    <row r="3" spans="1:30" x14ac:dyDescent="0.25">
      <c r="C3" s="20" t="s">
        <v>75</v>
      </c>
      <c r="D3" s="20"/>
      <c r="G3" s="16" t="s">
        <v>16</v>
      </c>
      <c r="N3" s="20" t="s">
        <v>75</v>
      </c>
      <c r="O3" s="20" t="s">
        <v>117</v>
      </c>
      <c r="P3" s="20"/>
      <c r="S3" s="16" t="s">
        <v>16</v>
      </c>
      <c r="W3" s="240"/>
      <c r="X3" s="240"/>
      <c r="Y3" s="241" t="s">
        <v>75</v>
      </c>
      <c r="Z3" s="241" t="s">
        <v>209</v>
      </c>
      <c r="AA3" s="241"/>
      <c r="AB3" s="240"/>
      <c r="AC3" s="240"/>
      <c r="AD3" s="242" t="s">
        <v>16</v>
      </c>
    </row>
    <row r="4" spans="1:30" x14ac:dyDescent="0.25">
      <c r="C4" s="20"/>
      <c r="D4" s="20"/>
      <c r="G4" s="16"/>
      <c r="N4" s="20"/>
      <c r="O4" s="20"/>
      <c r="P4" s="20"/>
      <c r="S4" s="16"/>
      <c r="W4" s="240"/>
      <c r="X4" s="240"/>
      <c r="Y4" s="241"/>
      <c r="Z4" s="241"/>
      <c r="AA4" s="241"/>
      <c r="AB4" s="240"/>
      <c r="AC4" s="240"/>
      <c r="AD4" s="242"/>
    </row>
    <row r="5" spans="1:30" ht="15.75" thickBot="1" x14ac:dyDescent="0.3">
      <c r="B5" s="476" t="s">
        <v>24</v>
      </c>
      <c r="C5" s="476"/>
      <c r="D5" s="476"/>
      <c r="E5" s="476"/>
      <c r="F5" s="476"/>
      <c r="G5" s="476"/>
      <c r="L5" s="476" t="s">
        <v>24</v>
      </c>
      <c r="M5" s="476"/>
      <c r="N5" s="476"/>
      <c r="O5" s="476"/>
      <c r="P5" s="476"/>
      <c r="Q5" s="476"/>
      <c r="R5" s="476"/>
      <c r="S5" s="476"/>
      <c r="W5" s="520" t="s">
        <v>24</v>
      </c>
      <c r="X5" s="520"/>
      <c r="Y5" s="520"/>
      <c r="Z5" s="520"/>
      <c r="AA5" s="520"/>
      <c r="AB5" s="520"/>
      <c r="AC5" s="520"/>
      <c r="AD5" s="520"/>
    </row>
    <row r="6" spans="1:30" ht="39" x14ac:dyDescent="0.25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61" t="s">
        <v>72</v>
      </c>
      <c r="N6" s="161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5" t="s">
        <v>1</v>
      </c>
      <c r="W6" s="2" t="s">
        <v>2</v>
      </c>
      <c r="X6" s="278" t="s">
        <v>72</v>
      </c>
      <c r="Y6" s="278"/>
      <c r="Z6" s="2" t="s">
        <v>3</v>
      </c>
      <c r="AA6" s="3" t="s">
        <v>4</v>
      </c>
      <c r="AB6" s="3" t="s">
        <v>15</v>
      </c>
      <c r="AC6" s="3" t="s">
        <v>5</v>
      </c>
      <c r="AD6" s="10" t="s">
        <v>12</v>
      </c>
    </row>
    <row r="7" spans="1:30" ht="15.75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25" t="s">
        <v>6</v>
      </c>
      <c r="L7" s="97"/>
      <c r="M7" s="97"/>
      <c r="N7" s="97"/>
      <c r="O7" s="97"/>
      <c r="P7" s="97" t="s">
        <v>7</v>
      </c>
      <c r="Q7" s="97" t="s">
        <v>14</v>
      </c>
      <c r="R7" s="97" t="s">
        <v>8</v>
      </c>
      <c r="S7" s="98" t="s">
        <v>10</v>
      </c>
      <c r="V7" s="6" t="s">
        <v>6</v>
      </c>
      <c r="W7" s="4"/>
      <c r="X7" s="4"/>
      <c r="Y7" s="4"/>
      <c r="Z7" s="4"/>
      <c r="AA7" s="4" t="s">
        <v>7</v>
      </c>
      <c r="AB7" s="4" t="s">
        <v>14</v>
      </c>
      <c r="AC7" s="4" t="s">
        <v>8</v>
      </c>
      <c r="AD7" s="11" t="s">
        <v>10</v>
      </c>
    </row>
    <row r="8" spans="1:30" ht="30.75" thickBot="1" x14ac:dyDescent="0.3">
      <c r="A8" s="234"/>
      <c r="B8" s="140"/>
      <c r="C8" s="97"/>
      <c r="D8" s="279"/>
      <c r="E8" s="140"/>
      <c r="F8" s="97"/>
      <c r="G8" s="98"/>
      <c r="K8" s="234"/>
      <c r="L8" s="140"/>
      <c r="M8" s="140"/>
      <c r="N8" s="97"/>
      <c r="O8" s="234"/>
      <c r="P8" s="279"/>
      <c r="Q8" s="140"/>
      <c r="R8" s="97"/>
      <c r="S8" s="98"/>
      <c r="V8" s="294">
        <v>1</v>
      </c>
      <c r="W8" s="295" t="s">
        <v>118</v>
      </c>
      <c r="X8" s="296" t="s">
        <v>153</v>
      </c>
      <c r="Y8" s="154"/>
      <c r="Z8" s="318" t="s">
        <v>127</v>
      </c>
      <c r="AA8" s="318" t="s">
        <v>148</v>
      </c>
      <c r="AB8" s="321" t="s">
        <v>11</v>
      </c>
      <c r="AC8" s="225" t="s">
        <v>154</v>
      </c>
      <c r="AD8" s="342">
        <v>93257.03</v>
      </c>
    </row>
    <row r="9" spans="1:30" ht="15.75" hidden="1" thickBot="1" x14ac:dyDescent="0.3">
      <c r="A9" s="234"/>
      <c r="B9" s="140"/>
      <c r="C9" s="97"/>
      <c r="D9" s="279"/>
      <c r="E9" s="140"/>
      <c r="F9" s="97"/>
      <c r="G9" s="98"/>
      <c r="K9" s="234"/>
      <c r="L9" s="140"/>
      <c r="M9" s="140"/>
      <c r="N9" s="97"/>
      <c r="O9" s="234"/>
      <c r="P9" s="279"/>
      <c r="Q9" s="140"/>
      <c r="R9" s="97"/>
      <c r="S9" s="98"/>
      <c r="V9" s="518">
        <v>2</v>
      </c>
      <c r="W9" s="516"/>
      <c r="X9" s="339"/>
      <c r="Y9" s="280"/>
      <c r="Z9" s="318"/>
      <c r="AA9" s="29"/>
      <c r="AB9" s="84"/>
      <c r="AC9" s="93"/>
      <c r="AD9" s="110"/>
    </row>
    <row r="10" spans="1:30" ht="15.75" hidden="1" thickBot="1" x14ac:dyDescent="0.3">
      <c r="A10" s="120">
        <v>2</v>
      </c>
      <c r="B10" s="92" t="s">
        <v>37</v>
      </c>
      <c r="C10" s="22" t="s">
        <v>36</v>
      </c>
      <c r="D10" s="117" t="s">
        <v>33</v>
      </c>
      <c r="E10" s="116" t="s">
        <v>11</v>
      </c>
      <c r="F10" s="93" t="s">
        <v>45</v>
      </c>
      <c r="G10" s="69">
        <v>7988.32</v>
      </c>
      <c r="K10" s="121"/>
      <c r="L10" s="160"/>
      <c r="M10" s="160"/>
      <c r="N10" s="9"/>
      <c r="O10" s="8"/>
      <c r="P10" s="164"/>
      <c r="Q10" s="106"/>
      <c r="R10" s="165"/>
      <c r="S10" s="166"/>
      <c r="V10" s="519"/>
      <c r="W10" s="517"/>
      <c r="X10" s="337"/>
      <c r="Y10" s="235"/>
      <c r="Z10" s="9"/>
      <c r="AA10" s="9"/>
      <c r="AB10" s="1"/>
      <c r="AC10" s="343"/>
      <c r="AD10" s="100"/>
    </row>
    <row r="11" spans="1:30" ht="15.75" customHeight="1" thickBot="1" x14ac:dyDescent="0.3">
      <c r="A11" s="510" t="s">
        <v>19</v>
      </c>
      <c r="B11" s="511"/>
      <c r="C11" s="511"/>
      <c r="D11" s="511"/>
      <c r="E11" s="511"/>
      <c r="F11" s="512"/>
      <c r="G11" s="19">
        <f>SUM(G10:G10)</f>
        <v>7988.32</v>
      </c>
      <c r="K11" s="483" t="s">
        <v>19</v>
      </c>
      <c r="L11" s="484"/>
      <c r="M11" s="484"/>
      <c r="N11" s="484"/>
      <c r="O11" s="484"/>
      <c r="P11" s="484"/>
      <c r="Q11" s="484"/>
      <c r="R11" s="485"/>
      <c r="S11" s="108">
        <f>SUM(S10:S10)</f>
        <v>0</v>
      </c>
      <c r="V11" s="483" t="s">
        <v>19</v>
      </c>
      <c r="W11" s="484"/>
      <c r="X11" s="484"/>
      <c r="Y11" s="484"/>
      <c r="Z11" s="484"/>
      <c r="AA11" s="484"/>
      <c r="AB11" s="484"/>
      <c r="AC11" s="485"/>
      <c r="AD11" s="108">
        <f>SUM(AD8:AD10)</f>
        <v>93257.03</v>
      </c>
    </row>
    <row r="12" spans="1:30" ht="30.75" thickBot="1" x14ac:dyDescent="0.3">
      <c r="A12" s="29">
        <v>1</v>
      </c>
      <c r="B12" s="77" t="s">
        <v>37</v>
      </c>
      <c r="C12" s="50" t="s">
        <v>18</v>
      </c>
      <c r="D12" s="43" t="s">
        <v>49</v>
      </c>
      <c r="E12" s="22" t="s">
        <v>9</v>
      </c>
      <c r="F12" s="46" t="s">
        <v>52</v>
      </c>
      <c r="G12" s="103">
        <v>10054.86</v>
      </c>
      <c r="K12" s="7">
        <v>1</v>
      </c>
      <c r="L12" s="155" t="s">
        <v>70</v>
      </c>
      <c r="M12" s="77"/>
      <c r="N12" s="50"/>
      <c r="O12" s="162"/>
      <c r="P12" s="24"/>
      <c r="Q12" s="22"/>
      <c r="R12" s="157"/>
      <c r="S12" s="103"/>
      <c r="V12" s="521">
        <v>1</v>
      </c>
      <c r="W12" s="330" t="s">
        <v>70</v>
      </c>
      <c r="X12" s="296" t="s">
        <v>157</v>
      </c>
      <c r="Y12" s="350"/>
      <c r="Z12" s="318" t="s">
        <v>127</v>
      </c>
      <c r="AA12" s="320" t="s">
        <v>131</v>
      </c>
      <c r="AB12" s="333" t="s">
        <v>11</v>
      </c>
      <c r="AC12" s="371" t="s">
        <v>155</v>
      </c>
      <c r="AD12" s="352">
        <v>7797.69</v>
      </c>
    </row>
    <row r="13" spans="1:30" ht="30.75" thickBot="1" x14ac:dyDescent="0.3">
      <c r="A13" s="14"/>
      <c r="B13" s="130" t="s">
        <v>50</v>
      </c>
      <c r="C13" s="55"/>
      <c r="D13" s="39"/>
      <c r="E13" s="1" t="s">
        <v>9</v>
      </c>
      <c r="F13" s="48" t="s">
        <v>53</v>
      </c>
      <c r="G13" s="102">
        <v>21785.200000000001</v>
      </c>
      <c r="K13" s="419">
        <v>2</v>
      </c>
      <c r="L13" s="155" t="s">
        <v>70</v>
      </c>
      <c r="M13" s="77"/>
      <c r="N13" s="162"/>
      <c r="O13" s="189"/>
      <c r="P13" s="43"/>
      <c r="Q13" s="84"/>
      <c r="R13" s="47"/>
      <c r="S13" s="69"/>
      <c r="V13" s="393"/>
      <c r="W13" s="319"/>
      <c r="X13" s="350"/>
      <c r="Y13" s="353"/>
      <c r="Z13" s="331"/>
      <c r="AA13" s="238"/>
      <c r="AB13" s="351" t="s">
        <v>11</v>
      </c>
      <c r="AC13" s="372" t="s">
        <v>156</v>
      </c>
      <c r="AD13" s="354">
        <v>75007.259999999995</v>
      </c>
    </row>
    <row r="14" spans="1:30" ht="30.75" thickBot="1" x14ac:dyDescent="0.3">
      <c r="A14" s="14"/>
      <c r="B14" s="130" t="s">
        <v>51</v>
      </c>
      <c r="C14" s="55"/>
      <c r="D14" s="39"/>
      <c r="E14" s="1" t="s">
        <v>9</v>
      </c>
      <c r="F14" s="36" t="s">
        <v>54</v>
      </c>
      <c r="G14" s="100">
        <v>27986.38</v>
      </c>
      <c r="K14" s="420"/>
      <c r="L14" s="130"/>
      <c r="M14" s="163"/>
      <c r="N14" s="136"/>
      <c r="O14" s="158"/>
      <c r="P14" s="39"/>
      <c r="Q14" s="7"/>
      <c r="R14" s="36"/>
      <c r="S14" s="13"/>
      <c r="V14" s="332">
        <v>2</v>
      </c>
      <c r="W14" s="355" t="s">
        <v>70</v>
      </c>
      <c r="X14" s="296" t="s">
        <v>157</v>
      </c>
      <c r="Y14" s="356"/>
      <c r="Z14" s="22" t="s">
        <v>74</v>
      </c>
      <c r="AA14" s="78" t="s">
        <v>144</v>
      </c>
      <c r="AB14" s="357" t="s">
        <v>11</v>
      </c>
      <c r="AC14" s="47" t="s">
        <v>158</v>
      </c>
      <c r="AD14" s="69">
        <v>37996.160000000003</v>
      </c>
    </row>
    <row r="15" spans="1:30" x14ac:dyDescent="0.25">
      <c r="A15" s="14"/>
      <c r="B15" s="130"/>
      <c r="C15" s="136"/>
      <c r="D15" s="39"/>
      <c r="E15" s="7"/>
      <c r="F15" s="48"/>
      <c r="G15" s="102"/>
      <c r="K15" s="420"/>
      <c r="L15" s="130"/>
      <c r="M15" s="273"/>
      <c r="N15" s="136"/>
      <c r="O15" s="158"/>
      <c r="P15" s="39"/>
      <c r="Q15" s="7"/>
      <c r="R15" s="48"/>
      <c r="S15" s="263"/>
      <c r="V15" s="327"/>
      <c r="W15" s="346"/>
      <c r="X15" s="335"/>
      <c r="Y15" s="236"/>
      <c r="Z15" s="348"/>
      <c r="AA15" s="322"/>
      <c r="AB15" s="344" t="s">
        <v>11</v>
      </c>
      <c r="AC15" s="36" t="s">
        <v>159</v>
      </c>
      <c r="AD15" s="13">
        <v>2039.47</v>
      </c>
    </row>
    <row r="16" spans="1:30" x14ac:dyDescent="0.25">
      <c r="A16" s="14"/>
      <c r="B16" s="130"/>
      <c r="C16" s="136"/>
      <c r="D16" s="39"/>
      <c r="E16" s="7"/>
      <c r="F16" s="48"/>
      <c r="G16" s="102"/>
      <c r="K16" s="420"/>
      <c r="L16" s="130"/>
      <c r="M16" s="273"/>
      <c r="N16" s="136"/>
      <c r="O16" s="158"/>
      <c r="P16" s="39"/>
      <c r="Q16" s="7"/>
      <c r="R16" s="48"/>
      <c r="S16" s="263"/>
      <c r="V16" s="327"/>
      <c r="W16" s="346"/>
      <c r="X16" s="335"/>
      <c r="Y16" s="236"/>
      <c r="Z16" s="348"/>
      <c r="AA16" s="322"/>
      <c r="AB16" s="344" t="s">
        <v>11</v>
      </c>
      <c r="AC16" s="36" t="s">
        <v>160</v>
      </c>
      <c r="AD16" s="13">
        <v>30546.69</v>
      </c>
    </row>
    <row r="17" spans="1:30" ht="15.75" thickBot="1" x14ac:dyDescent="0.3">
      <c r="A17" s="14"/>
      <c r="B17" s="130"/>
      <c r="C17" s="136"/>
      <c r="D17" s="39"/>
      <c r="E17" s="7"/>
      <c r="F17" s="48"/>
      <c r="G17" s="102"/>
      <c r="K17" s="420"/>
      <c r="L17" s="130"/>
      <c r="M17" s="273"/>
      <c r="N17" s="136"/>
      <c r="O17" s="158"/>
      <c r="P17" s="39"/>
      <c r="Q17" s="7"/>
      <c r="R17" s="48"/>
      <c r="S17" s="263"/>
      <c r="V17" s="328"/>
      <c r="W17" s="347"/>
      <c r="X17" s="265"/>
      <c r="Y17" s="237"/>
      <c r="Z17" s="349"/>
      <c r="AA17" s="319"/>
      <c r="AB17" s="345" t="s">
        <v>11</v>
      </c>
      <c r="AC17" s="30" t="s">
        <v>161</v>
      </c>
      <c r="AD17" s="68">
        <v>12321.86</v>
      </c>
    </row>
    <row r="18" spans="1:30" ht="30.75" thickBot="1" x14ac:dyDescent="0.3">
      <c r="A18" s="14"/>
      <c r="B18" s="40"/>
      <c r="C18" s="136"/>
      <c r="D18" s="76"/>
      <c r="E18" s="7" t="s">
        <v>11</v>
      </c>
      <c r="F18" s="48" t="s">
        <v>55</v>
      </c>
      <c r="G18" s="102">
        <v>12093.04</v>
      </c>
      <c r="K18" s="421"/>
      <c r="L18" s="190"/>
      <c r="M18" s="191"/>
      <c r="N18" s="192"/>
      <c r="O18" s="193"/>
      <c r="P18" s="186"/>
      <c r="Q18" s="33"/>
      <c r="R18" s="177"/>
      <c r="S18" s="151"/>
      <c r="V18" s="359">
        <v>3</v>
      </c>
      <c r="W18" s="358" t="s">
        <v>70</v>
      </c>
      <c r="X18" s="296" t="s">
        <v>157</v>
      </c>
      <c r="Y18" s="360"/>
      <c r="Z18" s="361" t="s">
        <v>97</v>
      </c>
      <c r="AA18" s="217" t="s">
        <v>162</v>
      </c>
      <c r="AB18" s="362" t="s">
        <v>11</v>
      </c>
      <c r="AC18" s="218" t="s">
        <v>163</v>
      </c>
      <c r="AD18" s="219">
        <v>40719.910000000003</v>
      </c>
    </row>
    <row r="19" spans="1:30" ht="15.75" customHeight="1" thickBot="1" x14ac:dyDescent="0.3">
      <c r="A19" s="513" t="s">
        <v>13</v>
      </c>
      <c r="B19" s="514"/>
      <c r="C19" s="514"/>
      <c r="D19" s="514"/>
      <c r="E19" s="514"/>
      <c r="F19" s="515"/>
      <c r="G19" s="72">
        <f>SUM(G12:G18)</f>
        <v>71919.48000000001</v>
      </c>
      <c r="K19" s="404" t="s">
        <v>13</v>
      </c>
      <c r="L19" s="405"/>
      <c r="M19" s="405"/>
      <c r="N19" s="405"/>
      <c r="O19" s="405"/>
      <c r="P19" s="405"/>
      <c r="Q19" s="405"/>
      <c r="R19" s="406"/>
      <c r="S19" s="72">
        <f>SUM(S12:S18)</f>
        <v>0</v>
      </c>
      <c r="V19" s="404" t="s">
        <v>13</v>
      </c>
      <c r="W19" s="405"/>
      <c r="X19" s="405"/>
      <c r="Y19" s="405"/>
      <c r="Z19" s="405"/>
      <c r="AA19" s="405"/>
      <c r="AB19" s="405"/>
      <c r="AC19" s="406"/>
      <c r="AD19" s="72">
        <f>SUM(AD12:AD18)</f>
        <v>206429.04</v>
      </c>
    </row>
    <row r="20" spans="1:30" ht="15.75" hidden="1" customHeight="1" thickBot="1" x14ac:dyDescent="0.3">
      <c r="A20" s="74">
        <v>1</v>
      </c>
      <c r="B20" s="54"/>
      <c r="C20" s="28"/>
      <c r="D20" s="18"/>
      <c r="E20" s="27"/>
      <c r="F20" s="41"/>
      <c r="G20" s="31"/>
      <c r="K20" s="468">
        <v>1</v>
      </c>
      <c r="L20" s="470" t="s">
        <v>104</v>
      </c>
      <c r="M20" s="470"/>
      <c r="N20" s="159"/>
      <c r="O20" s="388"/>
      <c r="P20" s="157"/>
      <c r="Q20" s="24"/>
      <c r="R20" s="23"/>
      <c r="S20" s="65"/>
      <c r="V20" s="468">
        <v>1</v>
      </c>
      <c r="W20" s="466" t="s">
        <v>125</v>
      </c>
      <c r="X20" s="58"/>
      <c r="Y20" s="159"/>
      <c r="Z20" s="388"/>
      <c r="AA20" s="22"/>
      <c r="AB20" s="84"/>
      <c r="AC20" s="159"/>
      <c r="AD20" s="275"/>
    </row>
    <row r="21" spans="1:30" ht="15.75" hidden="1" customHeight="1" thickBot="1" x14ac:dyDescent="0.3">
      <c r="A21" s="194"/>
      <c r="B21" s="195"/>
      <c r="C21" s="79"/>
      <c r="D21" s="18"/>
      <c r="E21" s="18"/>
      <c r="F21" s="41"/>
      <c r="G21" s="57"/>
      <c r="K21" s="494"/>
      <c r="L21" s="522"/>
      <c r="M21" s="522"/>
      <c r="N21" s="76"/>
      <c r="O21" s="493"/>
      <c r="P21" s="43"/>
      <c r="Q21" s="24"/>
      <c r="R21" s="46"/>
      <c r="S21" s="65"/>
      <c r="V21" s="494"/>
      <c r="W21" s="499"/>
      <c r="X21" s="9"/>
      <c r="Y21" s="76"/>
      <c r="Z21" s="493"/>
      <c r="AA21" s="129"/>
      <c r="AB21" s="129"/>
      <c r="AC21" s="129"/>
      <c r="AD21" s="88"/>
    </row>
    <row r="22" spans="1:30" ht="15.75" hidden="1" customHeight="1" thickBot="1" x14ac:dyDescent="0.3">
      <c r="A22" s="194"/>
      <c r="B22" s="195"/>
      <c r="C22" s="79"/>
      <c r="D22" s="18"/>
      <c r="E22" s="18"/>
      <c r="F22" s="41"/>
      <c r="G22" s="57"/>
      <c r="K22" s="494"/>
      <c r="L22" s="522"/>
      <c r="M22" s="522"/>
      <c r="N22" s="76"/>
      <c r="O22" s="493"/>
      <c r="P22" s="43"/>
      <c r="Q22" s="24"/>
      <c r="R22" s="46"/>
      <c r="S22" s="65"/>
      <c r="V22" s="494"/>
      <c r="W22" s="499"/>
      <c r="X22" s="58"/>
      <c r="Y22" s="76"/>
      <c r="Z22" s="493"/>
      <c r="AA22" s="129"/>
      <c r="AB22" s="129"/>
      <c r="AC22" s="129"/>
      <c r="AD22" s="88"/>
    </row>
    <row r="23" spans="1:30" ht="15.75" hidden="1" customHeight="1" thickBot="1" x14ac:dyDescent="0.3">
      <c r="A23" s="194"/>
      <c r="B23" s="195"/>
      <c r="C23" s="79"/>
      <c r="D23" s="18"/>
      <c r="E23" s="18"/>
      <c r="F23" s="41"/>
      <c r="G23" s="57"/>
      <c r="K23" s="494"/>
      <c r="L23" s="522"/>
      <c r="M23" s="522"/>
      <c r="N23" s="76"/>
      <c r="O23" s="493"/>
      <c r="P23" s="43"/>
      <c r="Q23" s="24"/>
      <c r="R23" s="46"/>
      <c r="S23" s="65"/>
      <c r="V23" s="494"/>
      <c r="W23" s="499"/>
      <c r="X23" s="62"/>
      <c r="Y23" s="76"/>
      <c r="Z23" s="493"/>
      <c r="AA23" s="139"/>
      <c r="AB23" s="129"/>
      <c r="AC23" s="129"/>
      <c r="AD23" s="88"/>
    </row>
    <row r="24" spans="1:30" ht="15.75" hidden="1" customHeight="1" thickBot="1" x14ac:dyDescent="0.3">
      <c r="A24" s="194"/>
      <c r="B24" s="195"/>
      <c r="C24" s="79"/>
      <c r="D24" s="18"/>
      <c r="E24" s="18"/>
      <c r="F24" s="41"/>
      <c r="G24" s="57"/>
      <c r="K24" s="469"/>
      <c r="L24" s="471"/>
      <c r="M24" s="471"/>
      <c r="N24" s="96"/>
      <c r="O24" s="384"/>
      <c r="P24" s="79"/>
      <c r="Q24" s="18"/>
      <c r="R24" s="41"/>
      <c r="S24" s="57"/>
      <c r="V24" s="495"/>
      <c r="W24" s="396"/>
      <c r="X24" s="9"/>
      <c r="Y24" s="139"/>
      <c r="Z24" s="387"/>
      <c r="AA24" s="139"/>
      <c r="AB24" s="139"/>
      <c r="AC24" s="139"/>
      <c r="AD24" s="264"/>
    </row>
    <row r="25" spans="1:30" ht="15.75" customHeight="1" thickBot="1" x14ac:dyDescent="0.3">
      <c r="A25" s="407" t="s">
        <v>25</v>
      </c>
      <c r="B25" s="408"/>
      <c r="C25" s="408"/>
      <c r="D25" s="408"/>
      <c r="E25" s="408"/>
      <c r="F25" s="409"/>
      <c r="G25" s="57">
        <f>SUM(G20)</f>
        <v>0</v>
      </c>
      <c r="K25" s="428" t="s">
        <v>25</v>
      </c>
      <c r="L25" s="429"/>
      <c r="M25" s="429"/>
      <c r="N25" s="429"/>
      <c r="O25" s="429"/>
      <c r="P25" s="429"/>
      <c r="Q25" s="429"/>
      <c r="R25" s="430"/>
      <c r="S25" s="199">
        <f>SUM(S20)</f>
        <v>0</v>
      </c>
      <c r="U25" s="82"/>
      <c r="V25" s="407" t="s">
        <v>126</v>
      </c>
      <c r="W25" s="408"/>
      <c r="X25" s="408"/>
      <c r="Y25" s="408"/>
      <c r="Z25" s="408"/>
      <c r="AA25" s="408"/>
      <c r="AB25" s="408"/>
      <c r="AC25" s="409"/>
      <c r="AD25" s="142">
        <f>SUM(AD20:AD24)</f>
        <v>0</v>
      </c>
    </row>
    <row r="26" spans="1:30" ht="15.75" customHeight="1" thickBot="1" x14ac:dyDescent="0.3">
      <c r="A26" s="75">
        <v>1</v>
      </c>
      <c r="B26" s="58" t="s">
        <v>32</v>
      </c>
      <c r="C26" s="26" t="s">
        <v>31</v>
      </c>
      <c r="D26" s="21" t="s">
        <v>56</v>
      </c>
      <c r="E26" s="27" t="s">
        <v>11</v>
      </c>
      <c r="F26" s="73" t="s">
        <v>57</v>
      </c>
      <c r="G26" s="131">
        <v>17988.73</v>
      </c>
      <c r="K26" s="457">
        <v>1</v>
      </c>
      <c r="L26" s="391" t="s">
        <v>71</v>
      </c>
      <c r="M26" s="460" t="s">
        <v>109</v>
      </c>
      <c r="N26" s="26" t="s">
        <v>31</v>
      </c>
      <c r="O26" s="376" t="s">
        <v>105</v>
      </c>
      <c r="P26" s="43" t="s">
        <v>43</v>
      </c>
      <c r="Q26" s="22" t="s">
        <v>11</v>
      </c>
      <c r="R26" s="73" t="s">
        <v>108</v>
      </c>
      <c r="S26" s="32">
        <v>76384.22</v>
      </c>
      <c r="V26" s="457">
        <v>1</v>
      </c>
      <c r="W26" s="508" t="s">
        <v>71</v>
      </c>
      <c r="X26" s="22" t="s">
        <v>132</v>
      </c>
      <c r="Y26" s="26"/>
      <c r="Z26" s="376" t="s">
        <v>165</v>
      </c>
      <c r="AA26" s="376" t="s">
        <v>149</v>
      </c>
      <c r="AB26" s="376" t="s">
        <v>11</v>
      </c>
      <c r="AC26" s="380" t="s">
        <v>166</v>
      </c>
      <c r="AD26" s="382">
        <v>85829.98</v>
      </c>
    </row>
    <row r="27" spans="1:30" ht="15.75" customHeight="1" thickBot="1" x14ac:dyDescent="0.3">
      <c r="A27" s="134">
        <v>2</v>
      </c>
      <c r="B27" s="92" t="s">
        <v>37</v>
      </c>
      <c r="C27" s="24" t="s">
        <v>26</v>
      </c>
      <c r="D27" s="132" t="s">
        <v>58</v>
      </c>
      <c r="E27" s="24" t="s">
        <v>11</v>
      </c>
      <c r="F27" s="309" t="s">
        <v>59</v>
      </c>
      <c r="G27" s="133">
        <v>89650.86</v>
      </c>
      <c r="K27" s="505"/>
      <c r="L27" s="394"/>
      <c r="M27" s="523"/>
      <c r="N27" s="24" t="s">
        <v>26</v>
      </c>
      <c r="O27" s="387"/>
      <c r="P27" s="132"/>
      <c r="Q27" s="1"/>
      <c r="R27" s="36"/>
      <c r="S27" s="13"/>
      <c r="V27" s="507"/>
      <c r="W27" s="509"/>
      <c r="X27" s="319" t="s">
        <v>164</v>
      </c>
      <c r="Y27" s="18"/>
      <c r="Z27" s="384"/>
      <c r="AA27" s="386"/>
      <c r="AB27" s="384"/>
      <c r="AC27" s="381"/>
      <c r="AD27" s="383"/>
    </row>
    <row r="28" spans="1:30" ht="15.75" customHeight="1" thickBot="1" x14ac:dyDescent="0.3">
      <c r="A28" s="75">
        <v>1</v>
      </c>
      <c r="B28" s="58" t="s">
        <v>32</v>
      </c>
      <c r="C28" s="26" t="s">
        <v>31</v>
      </c>
      <c r="D28" s="21" t="s">
        <v>56</v>
      </c>
      <c r="E28" s="27" t="s">
        <v>11</v>
      </c>
      <c r="F28" s="73" t="s">
        <v>57</v>
      </c>
      <c r="G28" s="131">
        <v>17988.73</v>
      </c>
      <c r="K28" s="457">
        <v>1</v>
      </c>
      <c r="L28" s="391" t="s">
        <v>71</v>
      </c>
      <c r="M28" s="460" t="s">
        <v>109</v>
      </c>
      <c r="N28" s="26" t="s">
        <v>31</v>
      </c>
      <c r="O28" s="376" t="s">
        <v>105</v>
      </c>
      <c r="P28" s="43" t="s">
        <v>43</v>
      </c>
      <c r="Q28" s="22" t="s">
        <v>11</v>
      </c>
      <c r="R28" s="73" t="s">
        <v>108</v>
      </c>
      <c r="S28" s="32">
        <v>76384.22</v>
      </c>
      <c r="V28" s="505">
        <v>2</v>
      </c>
      <c r="W28" s="506" t="s">
        <v>71</v>
      </c>
      <c r="X28" s="9" t="s">
        <v>130</v>
      </c>
      <c r="Y28" s="90"/>
      <c r="Z28" s="387" t="s">
        <v>127</v>
      </c>
      <c r="AA28" s="387" t="s">
        <v>146</v>
      </c>
      <c r="AB28" s="83" t="s">
        <v>11</v>
      </c>
      <c r="AC28" s="104" t="s">
        <v>167</v>
      </c>
      <c r="AD28" s="105">
        <v>6141.35</v>
      </c>
    </row>
    <row r="29" spans="1:30" ht="15.75" customHeight="1" thickBot="1" x14ac:dyDescent="0.3">
      <c r="A29" s="363"/>
      <c r="B29" s="92"/>
      <c r="C29" s="24"/>
      <c r="D29" s="21"/>
      <c r="E29" s="24"/>
      <c r="F29" s="73"/>
      <c r="G29" s="133"/>
      <c r="K29" s="505"/>
      <c r="L29" s="394"/>
      <c r="M29" s="523"/>
      <c r="N29" s="24"/>
      <c r="O29" s="387"/>
      <c r="P29" s="43"/>
      <c r="Q29" s="9"/>
      <c r="R29" s="364"/>
      <c r="S29" s="263"/>
      <c r="V29" s="505"/>
      <c r="W29" s="506"/>
      <c r="X29" s="9" t="s">
        <v>145</v>
      </c>
      <c r="Y29" s="8"/>
      <c r="Z29" s="387"/>
      <c r="AA29" s="387"/>
      <c r="AB29" s="1" t="s">
        <v>11</v>
      </c>
      <c r="AC29" s="36" t="s">
        <v>168</v>
      </c>
      <c r="AD29" s="88">
        <v>21340.560000000001</v>
      </c>
    </row>
    <row r="30" spans="1:30" ht="15.75" customHeight="1" thickBot="1" x14ac:dyDescent="0.3">
      <c r="A30" s="134">
        <v>2</v>
      </c>
      <c r="B30" s="92" t="s">
        <v>37</v>
      </c>
      <c r="C30" s="24" t="s">
        <v>26</v>
      </c>
      <c r="D30" s="132" t="s">
        <v>58</v>
      </c>
      <c r="E30" s="24" t="s">
        <v>11</v>
      </c>
      <c r="F30" s="23" t="s">
        <v>59</v>
      </c>
      <c r="G30" s="133">
        <v>89650.86</v>
      </c>
      <c r="K30" s="505"/>
      <c r="L30" s="394"/>
      <c r="M30" s="523"/>
      <c r="N30" s="24" t="s">
        <v>26</v>
      </c>
      <c r="O30" s="387"/>
      <c r="P30" s="132"/>
      <c r="Q30" s="1"/>
      <c r="R30" s="36"/>
      <c r="S30" s="13"/>
      <c r="V30" s="505"/>
      <c r="W30" s="394"/>
      <c r="X30" s="9"/>
      <c r="Y30" s="24"/>
      <c r="Z30" s="387"/>
      <c r="AA30" s="377"/>
      <c r="AB30" s="1" t="s">
        <v>11</v>
      </c>
      <c r="AC30" s="36" t="s">
        <v>154</v>
      </c>
      <c r="AD30" s="88">
        <v>5992.35</v>
      </c>
    </row>
    <row r="31" spans="1:30" ht="15.75" customHeight="1" thickBot="1" x14ac:dyDescent="0.3">
      <c r="A31" s="496" t="s">
        <v>27</v>
      </c>
      <c r="B31" s="524"/>
      <c r="C31" s="524"/>
      <c r="D31" s="524"/>
      <c r="E31" s="524"/>
      <c r="F31" s="525"/>
      <c r="G31" s="143" t="e">
        <f>G28+G30+#REF!</f>
        <v>#REF!</v>
      </c>
      <c r="K31" s="526" t="s">
        <v>44</v>
      </c>
      <c r="L31" s="497"/>
      <c r="M31" s="497"/>
      <c r="N31" s="497"/>
      <c r="O31" s="497"/>
      <c r="P31" s="497"/>
      <c r="Q31" s="497"/>
      <c r="R31" s="498"/>
      <c r="S31" s="232" t="e">
        <f>S28+S30+#REF!</f>
        <v>#REF!</v>
      </c>
      <c r="V31" s="496" t="s">
        <v>44</v>
      </c>
      <c r="W31" s="497"/>
      <c r="X31" s="497"/>
      <c r="Y31" s="497"/>
      <c r="Z31" s="497"/>
      <c r="AA31" s="497"/>
      <c r="AB31" s="497"/>
      <c r="AC31" s="498"/>
      <c r="AD31" s="232">
        <f>AD28+AD30+AD26+AD29</f>
        <v>119304.23999999999</v>
      </c>
    </row>
    <row r="32" spans="1:30" ht="15.75" customHeight="1" thickBot="1" x14ac:dyDescent="0.3">
      <c r="A32" s="222"/>
      <c r="B32" s="223"/>
      <c r="C32" s="223"/>
      <c r="D32" s="223"/>
      <c r="E32" s="223"/>
      <c r="F32" s="223"/>
      <c r="G32" s="143"/>
      <c r="K32" s="220"/>
      <c r="L32" s="221"/>
      <c r="M32" s="221"/>
      <c r="N32" s="221"/>
      <c r="O32" s="221"/>
      <c r="P32" s="221"/>
      <c r="Q32" s="221"/>
      <c r="R32" s="221"/>
      <c r="S32" s="200"/>
      <c r="V32" s="500">
        <v>1</v>
      </c>
      <c r="W32" s="490" t="s">
        <v>111</v>
      </c>
      <c r="X32" s="22" t="s">
        <v>132</v>
      </c>
      <c r="Y32" s="229"/>
      <c r="Z32" s="376" t="s">
        <v>147</v>
      </c>
      <c r="AA32" s="376" t="s">
        <v>176</v>
      </c>
      <c r="AB32" s="333" t="s">
        <v>11</v>
      </c>
      <c r="AC32" s="47" t="s">
        <v>177</v>
      </c>
      <c r="AD32" s="275">
        <v>57672.94</v>
      </c>
    </row>
    <row r="33" spans="1:30" ht="15.75" customHeight="1" thickBot="1" x14ac:dyDescent="0.3">
      <c r="A33" s="323"/>
      <c r="B33" s="324"/>
      <c r="C33" s="324"/>
      <c r="D33" s="324"/>
      <c r="E33" s="324"/>
      <c r="F33" s="324"/>
      <c r="G33" s="143"/>
      <c r="K33" s="325"/>
      <c r="L33" s="326"/>
      <c r="M33" s="326"/>
      <c r="N33" s="326"/>
      <c r="O33" s="326"/>
      <c r="P33" s="326"/>
      <c r="Q33" s="326"/>
      <c r="R33" s="326"/>
      <c r="S33" s="200"/>
      <c r="V33" s="501"/>
      <c r="W33" s="491"/>
      <c r="X33" s="9" t="s">
        <v>175</v>
      </c>
      <c r="Y33" s="368"/>
      <c r="Z33" s="387"/>
      <c r="AA33" s="387"/>
      <c r="AB33" s="224" t="s">
        <v>11</v>
      </c>
      <c r="AC33" s="36" t="s">
        <v>178</v>
      </c>
      <c r="AD33" s="88">
        <v>8155.37</v>
      </c>
    </row>
    <row r="34" spans="1:30" ht="15.75" customHeight="1" thickBot="1" x14ac:dyDescent="0.3">
      <c r="A34" s="222"/>
      <c r="B34" s="223"/>
      <c r="C34" s="223"/>
      <c r="D34" s="223"/>
      <c r="E34" s="223"/>
      <c r="F34" s="223"/>
      <c r="G34" s="143"/>
      <c r="K34" s="220"/>
      <c r="L34" s="221"/>
      <c r="M34" s="221"/>
      <c r="N34" s="221"/>
      <c r="O34" s="221"/>
      <c r="P34" s="221"/>
      <c r="Q34" s="221"/>
      <c r="R34" s="221"/>
      <c r="S34" s="200"/>
      <c r="V34" s="502"/>
      <c r="W34" s="492"/>
      <c r="X34" s="9"/>
      <c r="Y34" s="369"/>
      <c r="Z34" s="387"/>
      <c r="AA34" s="387"/>
      <c r="AB34" s="336" t="s">
        <v>11</v>
      </c>
      <c r="AC34" s="37" t="s">
        <v>179</v>
      </c>
      <c r="AD34" s="264">
        <v>5857.64</v>
      </c>
    </row>
    <row r="35" spans="1:30" ht="15.75" customHeight="1" thickBot="1" x14ac:dyDescent="0.3">
      <c r="A35" s="222"/>
      <c r="B35" s="223"/>
      <c r="C35" s="223"/>
      <c r="D35" s="223"/>
      <c r="E35" s="223"/>
      <c r="F35" s="223"/>
      <c r="G35" s="143"/>
      <c r="K35" s="220"/>
      <c r="L35" s="221"/>
      <c r="M35" s="221"/>
      <c r="N35" s="221"/>
      <c r="O35" s="221"/>
      <c r="P35" s="221"/>
      <c r="Q35" s="221"/>
      <c r="R35" s="221"/>
      <c r="S35" s="200"/>
      <c r="V35" s="370">
        <v>2</v>
      </c>
      <c r="W35" s="395" t="s">
        <v>111</v>
      </c>
      <c r="X35" s="22" t="s">
        <v>132</v>
      </c>
      <c r="Y35" s="229"/>
      <c r="Z35" s="503" t="s">
        <v>138</v>
      </c>
      <c r="AA35" s="376" t="s">
        <v>139</v>
      </c>
      <c r="AB35" s="388" t="s">
        <v>11</v>
      </c>
      <c r="AC35" s="380" t="s">
        <v>180</v>
      </c>
      <c r="AD35" s="382">
        <v>29315.93</v>
      </c>
    </row>
    <row r="36" spans="1:30" ht="15.75" customHeight="1" thickBot="1" x14ac:dyDescent="0.3">
      <c r="A36" s="222"/>
      <c r="B36" s="223"/>
      <c r="C36" s="223"/>
      <c r="D36" s="223"/>
      <c r="E36" s="223"/>
      <c r="F36" s="223"/>
      <c r="G36" s="143"/>
      <c r="K36" s="220"/>
      <c r="L36" s="221"/>
      <c r="M36" s="221"/>
      <c r="N36" s="221"/>
      <c r="O36" s="221"/>
      <c r="P36" s="221"/>
      <c r="Q36" s="221"/>
      <c r="R36" s="221"/>
      <c r="S36" s="200"/>
      <c r="V36" s="329"/>
      <c r="W36" s="449"/>
      <c r="X36" s="34" t="s">
        <v>137</v>
      </c>
      <c r="Y36" s="230"/>
      <c r="Z36" s="504"/>
      <c r="AA36" s="384"/>
      <c r="AB36" s="384"/>
      <c r="AC36" s="381"/>
      <c r="AD36" s="383"/>
    </row>
    <row r="37" spans="1:30" ht="15.75" customHeight="1" thickBot="1" x14ac:dyDescent="0.3">
      <c r="A37" s="222"/>
      <c r="B37" s="223"/>
      <c r="C37" s="223"/>
      <c r="D37" s="223"/>
      <c r="E37" s="223"/>
      <c r="F37" s="223"/>
      <c r="G37" s="143"/>
      <c r="K37" s="220"/>
      <c r="L37" s="221"/>
      <c r="M37" s="221"/>
      <c r="N37" s="221"/>
      <c r="O37" s="221"/>
      <c r="P37" s="221"/>
      <c r="Q37" s="221"/>
      <c r="R37" s="221"/>
      <c r="S37" s="200"/>
      <c r="V37" s="434">
        <v>3</v>
      </c>
      <c r="W37" s="395" t="s">
        <v>111</v>
      </c>
      <c r="X37" s="78" t="s">
        <v>140</v>
      </c>
      <c r="Y37" s="228"/>
      <c r="Z37" s="376" t="s">
        <v>136</v>
      </c>
      <c r="AA37" s="376" t="s">
        <v>181</v>
      </c>
      <c r="AB37" s="388" t="s">
        <v>11</v>
      </c>
      <c r="AC37" s="309" t="s">
        <v>182</v>
      </c>
      <c r="AD37" s="175">
        <v>21637.62</v>
      </c>
    </row>
    <row r="38" spans="1:30" ht="15.75" customHeight="1" thickBot="1" x14ac:dyDescent="0.3">
      <c r="A38" s="222"/>
      <c r="B38" s="223"/>
      <c r="C38" s="223"/>
      <c r="D38" s="223"/>
      <c r="E38" s="223"/>
      <c r="F38" s="223"/>
      <c r="G38" s="143"/>
      <c r="K38" s="220"/>
      <c r="L38" s="221"/>
      <c r="M38" s="221"/>
      <c r="N38" s="221"/>
      <c r="O38" s="221"/>
      <c r="P38" s="221"/>
      <c r="Q38" s="221"/>
      <c r="R38" s="221"/>
      <c r="S38" s="200"/>
      <c r="V38" s="436"/>
      <c r="W38" s="449"/>
      <c r="X38" s="76" t="s">
        <v>141</v>
      </c>
      <c r="Y38" s="149"/>
      <c r="Z38" s="387"/>
      <c r="AA38" s="384"/>
      <c r="AB38" s="377"/>
      <c r="AC38" s="9"/>
      <c r="AD38" s="9"/>
    </row>
    <row r="39" spans="1:30" ht="15.75" customHeight="1" thickBot="1" x14ac:dyDescent="0.3">
      <c r="A39" s="222"/>
      <c r="B39" s="223"/>
      <c r="C39" s="223"/>
      <c r="D39" s="223"/>
      <c r="E39" s="223"/>
      <c r="F39" s="223"/>
      <c r="G39" s="143"/>
      <c r="K39" s="220"/>
      <c r="L39" s="221"/>
      <c r="M39" s="221"/>
      <c r="N39" s="221"/>
      <c r="O39" s="221"/>
      <c r="P39" s="221"/>
      <c r="Q39" s="221"/>
      <c r="R39" s="221"/>
      <c r="S39" s="200"/>
      <c r="V39" s="434">
        <v>4</v>
      </c>
      <c r="W39" s="395" t="s">
        <v>111</v>
      </c>
      <c r="X39" s="78" t="s">
        <v>140</v>
      </c>
      <c r="Y39" s="228"/>
      <c r="Z39" s="22" t="s">
        <v>129</v>
      </c>
      <c r="AA39" s="22" t="s">
        <v>183</v>
      </c>
      <c r="AB39" s="388" t="s">
        <v>11</v>
      </c>
      <c r="AC39" s="309" t="s">
        <v>184</v>
      </c>
      <c r="AD39" s="175">
        <v>311231.49</v>
      </c>
    </row>
    <row r="40" spans="1:30" ht="15.75" customHeight="1" thickBot="1" x14ac:dyDescent="0.3">
      <c r="A40" s="290"/>
      <c r="B40" s="291"/>
      <c r="C40" s="291"/>
      <c r="D40" s="291"/>
      <c r="E40" s="291"/>
      <c r="F40" s="291"/>
      <c r="G40" s="143"/>
      <c r="K40" s="286"/>
      <c r="L40" s="287"/>
      <c r="M40" s="287"/>
      <c r="N40" s="287"/>
      <c r="O40" s="287"/>
      <c r="P40" s="287"/>
      <c r="Q40" s="287"/>
      <c r="R40" s="287"/>
      <c r="S40" s="200"/>
      <c r="V40" s="435"/>
      <c r="W40" s="448"/>
      <c r="X40" s="49" t="s">
        <v>141</v>
      </c>
      <c r="Y40" s="298"/>
      <c r="Z40" s="334"/>
      <c r="AA40" s="322"/>
      <c r="AB40" s="386"/>
      <c r="AC40" s="34"/>
      <c r="AD40" s="34"/>
    </row>
    <row r="41" spans="1:30" ht="15.75" hidden="1" customHeight="1" thickBot="1" x14ac:dyDescent="0.3">
      <c r="A41" s="290"/>
      <c r="B41" s="291"/>
      <c r="C41" s="291"/>
      <c r="D41" s="291"/>
      <c r="E41" s="291"/>
      <c r="F41" s="291"/>
      <c r="G41" s="143"/>
      <c r="K41" s="286"/>
      <c r="L41" s="287"/>
      <c r="M41" s="287"/>
      <c r="N41" s="287"/>
      <c r="O41" s="287"/>
      <c r="P41" s="287"/>
      <c r="Q41" s="287"/>
      <c r="R41" s="287"/>
      <c r="S41" s="200"/>
      <c r="V41" s="436"/>
      <c r="W41" s="448"/>
      <c r="X41" s="322"/>
      <c r="Y41" s="298"/>
      <c r="Z41" s="334"/>
      <c r="AA41" s="322"/>
      <c r="AB41" s="293"/>
      <c r="AC41" s="124"/>
      <c r="AD41" s="216"/>
    </row>
    <row r="42" spans="1:30" ht="15.75" customHeight="1" x14ac:dyDescent="0.25">
      <c r="A42" s="145">
        <v>1</v>
      </c>
      <c r="B42" s="146" t="s">
        <v>37</v>
      </c>
      <c r="C42" s="84" t="s">
        <v>60</v>
      </c>
      <c r="D42" s="84" t="s">
        <v>61</v>
      </c>
      <c r="E42" s="84" t="s">
        <v>11</v>
      </c>
      <c r="F42" s="93" t="s">
        <v>63</v>
      </c>
      <c r="G42" s="69">
        <v>291641.86</v>
      </c>
      <c r="K42" s="463">
        <v>1</v>
      </c>
      <c r="L42" s="466" t="s">
        <v>111</v>
      </c>
      <c r="M42" s="196"/>
      <c r="N42" s="84"/>
      <c r="O42" s="84"/>
      <c r="P42" s="84"/>
      <c r="Q42" s="84"/>
      <c r="R42" s="84"/>
      <c r="S42" s="202"/>
      <c r="V42" s="439">
        <v>5</v>
      </c>
      <c r="W42" s="395" t="s">
        <v>111</v>
      </c>
      <c r="X42" s="78" t="s">
        <v>142</v>
      </c>
      <c r="Y42" s="84"/>
      <c r="Z42" s="376" t="s">
        <v>186</v>
      </c>
      <c r="AA42" s="376" t="s">
        <v>187</v>
      </c>
      <c r="AB42" s="333" t="s">
        <v>11</v>
      </c>
      <c r="AC42" s="47" t="s">
        <v>188</v>
      </c>
      <c r="AD42" s="275">
        <v>9923.64</v>
      </c>
    </row>
    <row r="43" spans="1:30" ht="15.75" customHeight="1" thickBot="1" x14ac:dyDescent="0.3">
      <c r="A43" s="147"/>
      <c r="B43" s="1" t="s">
        <v>62</v>
      </c>
      <c r="C43" s="1"/>
      <c r="D43" s="1"/>
      <c r="E43" s="1" t="s">
        <v>11</v>
      </c>
      <c r="F43" s="94" t="s">
        <v>64</v>
      </c>
      <c r="G43" s="13">
        <v>144718.13</v>
      </c>
      <c r="K43" s="464"/>
      <c r="L43" s="396"/>
      <c r="M43" s="1"/>
      <c r="N43" s="1"/>
      <c r="O43" s="1"/>
      <c r="P43" s="1"/>
      <c r="Q43" s="1"/>
      <c r="R43" s="1"/>
      <c r="S43" s="203"/>
      <c r="V43" s="440"/>
      <c r="W43" s="449"/>
      <c r="X43" s="76" t="s">
        <v>185</v>
      </c>
      <c r="Y43" s="33"/>
      <c r="Z43" s="387"/>
      <c r="AA43" s="384"/>
      <c r="AB43" s="336" t="s">
        <v>11</v>
      </c>
      <c r="AC43" s="37" t="s">
        <v>189</v>
      </c>
      <c r="AD43" s="264">
        <v>10699.88</v>
      </c>
    </row>
    <row r="44" spans="1:30" ht="15.75" customHeight="1" x14ac:dyDescent="0.25">
      <c r="A44" s="147"/>
      <c r="B44" s="135"/>
      <c r="C44" s="1"/>
      <c r="D44" s="1"/>
      <c r="E44" s="1" t="s">
        <v>11</v>
      </c>
      <c r="F44" s="94" t="s">
        <v>65</v>
      </c>
      <c r="G44" s="13">
        <v>135571.5</v>
      </c>
      <c r="K44" s="464"/>
      <c r="L44" s="396"/>
      <c r="M44" s="135"/>
      <c r="N44" s="1"/>
      <c r="O44" s="1"/>
      <c r="P44" s="1"/>
      <c r="Q44" s="1"/>
      <c r="R44" s="94"/>
      <c r="S44" s="13"/>
      <c r="V44" s="437">
        <v>6</v>
      </c>
      <c r="W44" s="446" t="s">
        <v>111</v>
      </c>
      <c r="X44" s="78" t="s">
        <v>142</v>
      </c>
      <c r="Y44" s="106"/>
      <c r="Z44" s="22" t="s">
        <v>128</v>
      </c>
      <c r="AA44" s="22" t="s">
        <v>191</v>
      </c>
      <c r="AB44" s="388" t="s">
        <v>11</v>
      </c>
      <c r="AC44" s="309" t="s">
        <v>154</v>
      </c>
      <c r="AD44" s="175">
        <v>127474.28</v>
      </c>
    </row>
    <row r="45" spans="1:30" ht="15.75" customHeight="1" thickBot="1" x14ac:dyDescent="0.3">
      <c r="A45" s="147"/>
      <c r="B45" s="135"/>
      <c r="C45" s="1"/>
      <c r="D45" s="1"/>
      <c r="E45" s="1"/>
      <c r="F45" s="94"/>
      <c r="G45" s="13"/>
      <c r="K45" s="464"/>
      <c r="L45" s="396"/>
      <c r="M45" s="135"/>
      <c r="N45" s="1"/>
      <c r="O45" s="1"/>
      <c r="P45" s="1"/>
      <c r="Q45" s="1"/>
      <c r="R45" s="94"/>
      <c r="S45" s="13"/>
      <c r="V45" s="438"/>
      <c r="W45" s="447"/>
      <c r="X45" s="76" t="s">
        <v>190</v>
      </c>
      <c r="Y45" s="86"/>
      <c r="Z45" s="266"/>
      <c r="AA45" s="280"/>
      <c r="AB45" s="377"/>
      <c r="AC45" s="9"/>
      <c r="AD45" s="9"/>
    </row>
    <row r="46" spans="1:30" ht="15.75" customHeight="1" x14ac:dyDescent="0.25">
      <c r="A46" s="134"/>
      <c r="B46" s="85"/>
      <c r="C46" s="7"/>
      <c r="D46" s="7"/>
      <c r="E46" s="7"/>
      <c r="F46" s="124"/>
      <c r="G46" s="137"/>
      <c r="K46" s="464"/>
      <c r="L46" s="396"/>
      <c r="M46" s="85"/>
      <c r="N46" s="7"/>
      <c r="O46" s="7"/>
      <c r="P46" s="7"/>
      <c r="Q46" s="7"/>
      <c r="R46" s="124"/>
      <c r="S46" s="137"/>
      <c r="V46" s="441">
        <v>7</v>
      </c>
      <c r="W46" s="451" t="s">
        <v>111</v>
      </c>
      <c r="X46" s="78" t="s">
        <v>142</v>
      </c>
      <c r="Y46" s="84"/>
      <c r="Z46" s="376" t="s">
        <v>135</v>
      </c>
      <c r="AA46" s="455" t="s">
        <v>193</v>
      </c>
      <c r="AB46" s="376" t="s">
        <v>11</v>
      </c>
      <c r="AC46" s="309" t="s">
        <v>194</v>
      </c>
      <c r="AD46" s="175">
        <v>30000</v>
      </c>
    </row>
    <row r="47" spans="1:30" ht="15.75" customHeight="1" thickBot="1" x14ac:dyDescent="0.3">
      <c r="A47" s="134"/>
      <c r="B47" s="85"/>
      <c r="C47" s="7"/>
      <c r="D47" s="7"/>
      <c r="E47" s="7"/>
      <c r="F47" s="124"/>
      <c r="G47" s="137"/>
      <c r="K47" s="464"/>
      <c r="L47" s="396"/>
      <c r="M47" s="85"/>
      <c r="N47" s="7"/>
      <c r="O47" s="7"/>
      <c r="P47" s="7"/>
      <c r="Q47" s="7"/>
      <c r="R47" s="124"/>
      <c r="S47" s="137"/>
      <c r="V47" s="440"/>
      <c r="W47" s="452"/>
      <c r="X47" s="49" t="s">
        <v>192</v>
      </c>
      <c r="Y47" s="9"/>
      <c r="Z47" s="384"/>
      <c r="AA47" s="456"/>
      <c r="AB47" s="384"/>
      <c r="AC47" s="254"/>
      <c r="AD47" s="34"/>
    </row>
    <row r="48" spans="1:30" ht="15.75" customHeight="1" x14ac:dyDescent="0.25">
      <c r="A48" s="134"/>
      <c r="B48" s="85"/>
      <c r="C48" s="7"/>
      <c r="D48" s="7"/>
      <c r="E48" s="7"/>
      <c r="F48" s="124"/>
      <c r="G48" s="137"/>
      <c r="K48" s="464"/>
      <c r="L48" s="396"/>
      <c r="M48" s="85"/>
      <c r="N48" s="7"/>
      <c r="O48" s="7"/>
      <c r="P48" s="7"/>
      <c r="Q48" s="7"/>
      <c r="R48" s="124"/>
      <c r="S48" s="137"/>
      <c r="V48" s="461">
        <v>8</v>
      </c>
      <c r="W48" s="402" t="s">
        <v>111</v>
      </c>
      <c r="X48" s="43" t="s">
        <v>142</v>
      </c>
      <c r="Y48" s="312"/>
      <c r="Z48" s="316" t="s">
        <v>143</v>
      </c>
      <c r="AA48" s="316" t="s">
        <v>195</v>
      </c>
      <c r="AB48" s="314" t="s">
        <v>11</v>
      </c>
      <c r="AC48" s="341" t="s">
        <v>196</v>
      </c>
      <c r="AD48" s="317">
        <v>27755.71</v>
      </c>
    </row>
    <row r="49" spans="1:30" ht="15.75" customHeight="1" thickBot="1" x14ac:dyDescent="0.3">
      <c r="A49" s="134"/>
      <c r="B49" s="85"/>
      <c r="C49" s="7"/>
      <c r="D49" s="7"/>
      <c r="E49" s="7"/>
      <c r="F49" s="124"/>
      <c r="G49" s="137"/>
      <c r="K49" s="464"/>
      <c r="L49" s="396"/>
      <c r="M49" s="85"/>
      <c r="N49" s="7"/>
      <c r="O49" s="7"/>
      <c r="P49" s="7"/>
      <c r="Q49" s="7"/>
      <c r="R49" s="124"/>
      <c r="S49" s="137"/>
      <c r="V49" s="462"/>
      <c r="W49" s="379"/>
      <c r="X49" s="44" t="s">
        <v>150</v>
      </c>
      <c r="Y49" s="311"/>
      <c r="Z49" s="313"/>
      <c r="AA49" s="35"/>
      <c r="AB49" s="274"/>
      <c r="AC49" s="37"/>
      <c r="AD49" s="216"/>
    </row>
    <row r="50" spans="1:30" ht="15.75" hidden="1" customHeight="1" x14ac:dyDescent="0.25">
      <c r="A50" s="134"/>
      <c r="B50" s="85"/>
      <c r="C50" s="7"/>
      <c r="D50" s="7"/>
      <c r="E50" s="7"/>
      <c r="F50" s="124"/>
      <c r="G50" s="137"/>
      <c r="K50" s="464"/>
      <c r="L50" s="396"/>
      <c r="M50" s="85"/>
      <c r="N50" s="7"/>
      <c r="O50" s="7"/>
      <c r="P50" s="7"/>
      <c r="Q50" s="7"/>
      <c r="R50" s="124"/>
      <c r="S50" s="137"/>
      <c r="V50" s="480">
        <v>10</v>
      </c>
      <c r="W50" s="395" t="s">
        <v>111</v>
      </c>
      <c r="X50" s="276"/>
      <c r="Y50" s="268"/>
      <c r="Z50" s="376"/>
      <c r="AA50" s="376"/>
      <c r="AB50" s="243"/>
      <c r="AC50" s="47"/>
      <c r="AD50" s="45"/>
    </row>
    <row r="51" spans="1:30" ht="15.75" hidden="1" customHeight="1" thickBot="1" x14ac:dyDescent="0.3">
      <c r="A51" s="134"/>
      <c r="B51" s="85"/>
      <c r="C51" s="7"/>
      <c r="D51" s="7"/>
      <c r="E51" s="7"/>
      <c r="F51" s="124"/>
      <c r="G51" s="137"/>
      <c r="K51" s="464"/>
      <c r="L51" s="396"/>
      <c r="M51" s="85"/>
      <c r="N51" s="7"/>
      <c r="O51" s="7"/>
      <c r="P51" s="7"/>
      <c r="Q51" s="7"/>
      <c r="R51" s="124"/>
      <c r="S51" s="137"/>
      <c r="V51" s="482"/>
      <c r="W51" s="450"/>
      <c r="X51" s="453"/>
      <c r="Y51" s="230"/>
      <c r="Z51" s="387"/>
      <c r="AA51" s="387"/>
      <c r="AB51" s="244"/>
      <c r="AC51" s="36"/>
      <c r="AD51" s="42"/>
    </row>
    <row r="52" spans="1:30" ht="15.75" hidden="1" customHeight="1" thickBot="1" x14ac:dyDescent="0.3">
      <c r="A52" s="134"/>
      <c r="B52" s="85"/>
      <c r="C52" s="7"/>
      <c r="D52" s="7"/>
      <c r="E52" s="7"/>
      <c r="F52" s="124"/>
      <c r="G52" s="137"/>
      <c r="K52" s="464"/>
      <c r="L52" s="396"/>
      <c r="M52" s="85"/>
      <c r="N52" s="7"/>
      <c r="O52" s="7"/>
      <c r="P52" s="7"/>
      <c r="Q52" s="7"/>
      <c r="R52" s="124"/>
      <c r="S52" s="137"/>
      <c r="V52" s="481"/>
      <c r="W52" s="269"/>
      <c r="X52" s="454"/>
      <c r="Y52" s="154"/>
      <c r="Z52" s="384"/>
      <c r="AA52" s="384"/>
      <c r="AB52" s="272"/>
      <c r="AC52" s="30"/>
      <c r="AD52" s="95"/>
    </row>
    <row r="53" spans="1:30" ht="15.75" hidden="1" customHeight="1" x14ac:dyDescent="0.25">
      <c r="A53" s="134"/>
      <c r="B53" s="85"/>
      <c r="C53" s="7"/>
      <c r="D53" s="7"/>
      <c r="E53" s="7"/>
      <c r="F53" s="124"/>
      <c r="G53" s="137"/>
      <c r="K53" s="464"/>
      <c r="L53" s="396"/>
      <c r="M53" s="85"/>
      <c r="N53" s="7"/>
      <c r="O53" s="7"/>
      <c r="P53" s="7"/>
      <c r="Q53" s="7"/>
      <c r="R53" s="124"/>
      <c r="S53" s="137"/>
      <c r="V53" s="480">
        <v>11</v>
      </c>
      <c r="W53" s="395" t="s">
        <v>111</v>
      </c>
      <c r="X53" s="113"/>
      <c r="Y53" s="268"/>
      <c r="Z53" s="22"/>
      <c r="AA53" s="376"/>
      <c r="AB53" s="376"/>
      <c r="AC53" s="380"/>
      <c r="AD53" s="382"/>
    </row>
    <row r="54" spans="1:30" ht="15.75" hidden="1" customHeight="1" thickBot="1" x14ac:dyDescent="0.3">
      <c r="A54" s="134"/>
      <c r="B54" s="85"/>
      <c r="C54" s="7"/>
      <c r="D54" s="7"/>
      <c r="E54" s="7"/>
      <c r="F54" s="124"/>
      <c r="G54" s="137"/>
      <c r="K54" s="464"/>
      <c r="L54" s="396"/>
      <c r="M54" s="85"/>
      <c r="N54" s="7"/>
      <c r="O54" s="7"/>
      <c r="P54" s="7"/>
      <c r="Q54" s="7"/>
      <c r="R54" s="124"/>
      <c r="S54" s="137"/>
      <c r="V54" s="481"/>
      <c r="W54" s="449"/>
      <c r="X54" s="277"/>
      <c r="Y54" s="267"/>
      <c r="Z54" s="270"/>
      <c r="AA54" s="384"/>
      <c r="AB54" s="384"/>
      <c r="AC54" s="381"/>
      <c r="AD54" s="383"/>
    </row>
    <row r="55" spans="1:30" ht="15.75" hidden="1" customHeight="1" x14ac:dyDescent="0.25">
      <c r="A55" s="134"/>
      <c r="B55" s="85"/>
      <c r="C55" s="7"/>
      <c r="D55" s="7"/>
      <c r="E55" s="7"/>
      <c r="F55" s="124"/>
      <c r="G55" s="137"/>
      <c r="K55" s="464"/>
      <c r="L55" s="396"/>
      <c r="M55" s="85"/>
      <c r="N55" s="7"/>
      <c r="O55" s="7"/>
      <c r="P55" s="7"/>
      <c r="Q55" s="7"/>
      <c r="R55" s="124"/>
      <c r="S55" s="137"/>
      <c r="V55" s="248">
        <v>12</v>
      </c>
      <c r="W55" s="402" t="s">
        <v>111</v>
      </c>
      <c r="X55" s="113"/>
      <c r="Y55" s="266"/>
      <c r="Z55" s="22"/>
      <c r="AA55" s="22"/>
      <c r="AB55" s="243"/>
      <c r="AC55" s="47"/>
      <c r="AD55" s="275"/>
    </row>
    <row r="56" spans="1:30" ht="15.75" hidden="1" customHeight="1" thickBot="1" x14ac:dyDescent="0.3">
      <c r="A56" s="134"/>
      <c r="B56" s="85"/>
      <c r="C56" s="7"/>
      <c r="D56" s="7"/>
      <c r="E56" s="7"/>
      <c r="F56" s="124"/>
      <c r="G56" s="137"/>
      <c r="K56" s="464"/>
      <c r="L56" s="396"/>
      <c r="M56" s="85"/>
      <c r="N56" s="7"/>
      <c r="O56" s="7"/>
      <c r="P56" s="7"/>
      <c r="Q56" s="7"/>
      <c r="R56" s="124"/>
      <c r="S56" s="137"/>
      <c r="V56" s="257"/>
      <c r="W56" s="379"/>
      <c r="X56" s="258"/>
      <c r="Y56" s="249"/>
      <c r="Z56" s="251"/>
      <c r="AA56" s="35"/>
      <c r="AB56" s="244"/>
      <c r="AC56" s="36"/>
      <c r="AD56" s="88"/>
    </row>
    <row r="57" spans="1:30" ht="15.75" customHeight="1" x14ac:dyDescent="0.25">
      <c r="A57" s="134"/>
      <c r="B57" s="85"/>
      <c r="C57" s="7"/>
      <c r="D57" s="7"/>
      <c r="E57" s="7"/>
      <c r="F57" s="124"/>
      <c r="G57" s="137"/>
      <c r="K57" s="464"/>
      <c r="L57" s="396"/>
      <c r="M57" s="85"/>
      <c r="N57" s="7"/>
      <c r="O57" s="7"/>
      <c r="P57" s="7"/>
      <c r="Q57" s="7"/>
      <c r="R57" s="124"/>
      <c r="S57" s="137"/>
      <c r="V57" s="247">
        <v>9</v>
      </c>
      <c r="W57" s="402" t="s">
        <v>111</v>
      </c>
      <c r="X57" s="314" t="s">
        <v>142</v>
      </c>
      <c r="Y57" s="268"/>
      <c r="Z57" s="398" t="s">
        <v>151</v>
      </c>
      <c r="AA57" s="316" t="s">
        <v>197</v>
      </c>
      <c r="AB57" s="314" t="s">
        <v>11</v>
      </c>
      <c r="AC57" s="341" t="s">
        <v>199</v>
      </c>
      <c r="AD57" s="338">
        <v>58997.99</v>
      </c>
    </row>
    <row r="58" spans="1:30" ht="15.75" customHeight="1" thickBot="1" x14ac:dyDescent="0.3">
      <c r="A58" s="134"/>
      <c r="B58" s="85"/>
      <c r="C58" s="7"/>
      <c r="D58" s="7"/>
      <c r="E58" s="7"/>
      <c r="F58" s="124"/>
      <c r="G58" s="137"/>
      <c r="K58" s="464"/>
      <c r="L58" s="396"/>
      <c r="M58" s="85"/>
      <c r="N58" s="7"/>
      <c r="O58" s="7"/>
      <c r="P58" s="7"/>
      <c r="Q58" s="7"/>
      <c r="R58" s="124"/>
      <c r="S58" s="137"/>
      <c r="V58" s="248"/>
      <c r="W58" s="379"/>
      <c r="X58" s="340" t="s">
        <v>198</v>
      </c>
      <c r="Y58" s="266"/>
      <c r="Z58" s="399"/>
      <c r="AA58" s="8"/>
      <c r="AB58" s="224"/>
      <c r="AC58" s="94"/>
      <c r="AD58" s="88"/>
    </row>
    <row r="59" spans="1:30" ht="15.75" hidden="1" customHeight="1" x14ac:dyDescent="0.25">
      <c r="A59" s="134"/>
      <c r="B59" s="85"/>
      <c r="C59" s="7"/>
      <c r="D59" s="7"/>
      <c r="E59" s="7"/>
      <c r="F59" s="124"/>
      <c r="G59" s="137"/>
      <c r="K59" s="464"/>
      <c r="L59" s="396"/>
      <c r="M59" s="85"/>
      <c r="N59" s="7"/>
      <c r="O59" s="7"/>
      <c r="P59" s="7"/>
      <c r="Q59" s="7"/>
      <c r="R59" s="124"/>
      <c r="S59" s="137"/>
      <c r="V59" s="248"/>
      <c r="W59" s="306"/>
      <c r="X59" s="141"/>
      <c r="Y59" s="266"/>
      <c r="Z59" s="271"/>
      <c r="AA59" s="8"/>
      <c r="AB59" s="224"/>
      <c r="AC59" s="94"/>
      <c r="AD59" s="88"/>
    </row>
    <row r="60" spans="1:30" ht="15.75" hidden="1" customHeight="1" x14ac:dyDescent="0.25">
      <c r="A60" s="134"/>
      <c r="B60" s="85"/>
      <c r="C60" s="7"/>
      <c r="D60" s="7"/>
      <c r="E60" s="7"/>
      <c r="F60" s="124"/>
      <c r="G60" s="137"/>
      <c r="K60" s="464"/>
      <c r="L60" s="396"/>
      <c r="M60" s="85"/>
      <c r="N60" s="7"/>
      <c r="O60" s="7"/>
      <c r="P60" s="7"/>
      <c r="Q60" s="7"/>
      <c r="R60" s="124"/>
      <c r="S60" s="137"/>
      <c r="V60" s="248"/>
      <c r="W60" s="306"/>
      <c r="X60" s="141"/>
      <c r="Y60" s="266"/>
      <c r="Z60" s="271"/>
      <c r="AA60" s="8"/>
      <c r="AB60" s="224"/>
      <c r="AC60" s="94"/>
      <c r="AD60" s="88"/>
    </row>
    <row r="61" spans="1:30" ht="15.75" hidden="1" customHeight="1" x14ac:dyDescent="0.25">
      <c r="A61" s="134"/>
      <c r="B61" s="85"/>
      <c r="C61" s="7"/>
      <c r="D61" s="7"/>
      <c r="E61" s="7"/>
      <c r="F61" s="124"/>
      <c r="G61" s="137"/>
      <c r="K61" s="464"/>
      <c r="L61" s="396"/>
      <c r="M61" s="85"/>
      <c r="N61" s="7"/>
      <c r="O61" s="7"/>
      <c r="P61" s="7"/>
      <c r="Q61" s="7"/>
      <c r="R61" s="124"/>
      <c r="S61" s="137"/>
      <c r="V61" s="248"/>
      <c r="W61" s="306"/>
      <c r="X61" s="141"/>
      <c r="Y61" s="266"/>
      <c r="Z61" s="271"/>
      <c r="AA61" s="8"/>
      <c r="AB61" s="224"/>
      <c r="AC61" s="94"/>
      <c r="AD61" s="88"/>
    </row>
    <row r="62" spans="1:30" ht="15.75" hidden="1" customHeight="1" thickBot="1" x14ac:dyDescent="0.3">
      <c r="A62" s="134"/>
      <c r="B62" s="85"/>
      <c r="C62" s="7"/>
      <c r="D62" s="7"/>
      <c r="E62" s="7"/>
      <c r="F62" s="124"/>
      <c r="G62" s="137"/>
      <c r="K62" s="464"/>
      <c r="L62" s="396"/>
      <c r="M62" s="85"/>
      <c r="N62" s="7"/>
      <c r="O62" s="7"/>
      <c r="P62" s="7"/>
      <c r="Q62" s="7"/>
      <c r="R62" s="124"/>
      <c r="S62" s="137"/>
      <c r="V62" s="248"/>
      <c r="W62" s="306"/>
      <c r="X62" s="141"/>
      <c r="Y62" s="266"/>
      <c r="Z62" s="271"/>
      <c r="AA62" s="8"/>
      <c r="AB62" s="293"/>
      <c r="AC62" s="124"/>
      <c r="AD62" s="264"/>
    </row>
    <row r="63" spans="1:30" ht="15.75" customHeight="1" x14ac:dyDescent="0.25">
      <c r="A63" s="134"/>
      <c r="B63" s="85"/>
      <c r="C63" s="7"/>
      <c r="D63" s="7"/>
      <c r="E63" s="7"/>
      <c r="F63" s="124"/>
      <c r="G63" s="137"/>
      <c r="K63" s="464"/>
      <c r="L63" s="396"/>
      <c r="M63" s="85"/>
      <c r="N63" s="7"/>
      <c r="O63" s="7"/>
      <c r="P63" s="7"/>
      <c r="Q63" s="7"/>
      <c r="R63" s="124"/>
      <c r="S63" s="137"/>
      <c r="V63" s="374">
        <v>10</v>
      </c>
      <c r="W63" s="378" t="s">
        <v>111</v>
      </c>
      <c r="X63" s="314" t="s">
        <v>152</v>
      </c>
      <c r="Y63" s="375"/>
      <c r="Z63" s="398" t="s">
        <v>201</v>
      </c>
      <c r="AA63" s="316" t="s">
        <v>202</v>
      </c>
      <c r="AB63" s="389" t="s">
        <v>11</v>
      </c>
      <c r="AC63" s="341" t="s">
        <v>203</v>
      </c>
      <c r="AD63" s="317">
        <v>13380.87</v>
      </c>
    </row>
    <row r="64" spans="1:30" ht="15.75" customHeight="1" thickBot="1" x14ac:dyDescent="0.3">
      <c r="A64" s="134"/>
      <c r="B64" s="85"/>
      <c r="C64" s="7"/>
      <c r="D64" s="7"/>
      <c r="E64" s="7"/>
      <c r="F64" s="124"/>
      <c r="G64" s="137"/>
      <c r="K64" s="464"/>
      <c r="L64" s="396"/>
      <c r="M64" s="85"/>
      <c r="N64" s="7"/>
      <c r="O64" s="7"/>
      <c r="P64" s="7"/>
      <c r="Q64" s="7"/>
      <c r="R64" s="124"/>
      <c r="S64" s="137"/>
      <c r="V64" s="257"/>
      <c r="W64" s="379"/>
      <c r="X64" s="315" t="s">
        <v>200</v>
      </c>
      <c r="Y64" s="373"/>
      <c r="Z64" s="403"/>
      <c r="AA64" s="260"/>
      <c r="AB64" s="400"/>
      <c r="AC64" s="310"/>
      <c r="AD64" s="260"/>
    </row>
    <row r="65" spans="1:30" ht="15.75" customHeight="1" x14ac:dyDescent="0.25">
      <c r="A65" s="134"/>
      <c r="B65" s="85"/>
      <c r="C65" s="7"/>
      <c r="D65" s="7"/>
      <c r="E65" s="7"/>
      <c r="F65" s="124"/>
      <c r="G65" s="137"/>
      <c r="K65" s="464"/>
      <c r="L65" s="396"/>
      <c r="M65" s="85"/>
      <c r="N65" s="7"/>
      <c r="O65" s="7"/>
      <c r="P65" s="7"/>
      <c r="Q65" s="7"/>
      <c r="R65" s="124"/>
      <c r="S65" s="137"/>
      <c r="V65" s="307">
        <v>11</v>
      </c>
      <c r="W65" s="378" t="s">
        <v>111</v>
      </c>
      <c r="X65" s="78" t="s">
        <v>204</v>
      </c>
      <c r="Y65" s="308"/>
      <c r="Z65" s="22" t="s">
        <v>206</v>
      </c>
      <c r="AA65" s="22" t="s">
        <v>207</v>
      </c>
      <c r="AB65" s="78" t="s">
        <v>11</v>
      </c>
      <c r="AC65" s="309" t="s">
        <v>208</v>
      </c>
      <c r="AD65" s="175">
        <v>8902.34</v>
      </c>
    </row>
    <row r="66" spans="1:30" ht="15.75" customHeight="1" thickBot="1" x14ac:dyDescent="0.3">
      <c r="A66" s="134"/>
      <c r="B66" s="85"/>
      <c r="C66" s="7"/>
      <c r="D66" s="7"/>
      <c r="E66" s="7"/>
      <c r="F66" s="124"/>
      <c r="G66" s="137"/>
      <c r="K66" s="464"/>
      <c r="L66" s="396"/>
      <c r="M66" s="85"/>
      <c r="N66" s="7"/>
      <c r="O66" s="7"/>
      <c r="P66" s="7"/>
      <c r="Q66" s="7"/>
      <c r="R66" s="124"/>
      <c r="S66" s="137"/>
      <c r="V66" s="257"/>
      <c r="W66" s="379"/>
      <c r="X66" s="49" t="s">
        <v>205</v>
      </c>
      <c r="Y66" s="265"/>
      <c r="Z66" s="34"/>
      <c r="AA66" s="34"/>
      <c r="AB66" s="34"/>
      <c r="AC66" s="34"/>
      <c r="AD66" s="34"/>
    </row>
    <row r="67" spans="1:30" ht="15.75" hidden="1" customHeight="1" x14ac:dyDescent="0.25">
      <c r="A67" s="134"/>
      <c r="B67" s="85"/>
      <c r="C67" s="7"/>
      <c r="D67" s="7"/>
      <c r="E67" s="7"/>
      <c r="F67" s="124"/>
      <c r="G67" s="137"/>
      <c r="K67" s="464"/>
      <c r="L67" s="396"/>
      <c r="M67" s="85"/>
      <c r="N67" s="7"/>
      <c r="O67" s="7"/>
      <c r="P67" s="7"/>
      <c r="Q67" s="7"/>
      <c r="R67" s="124"/>
      <c r="S67" s="137"/>
      <c r="V67" s="292">
        <v>11</v>
      </c>
      <c r="W67" s="378" t="s">
        <v>111</v>
      </c>
      <c r="X67" s="78"/>
      <c r="Y67" s="266"/>
      <c r="Z67" s="22"/>
      <c r="AA67" s="22"/>
      <c r="AB67" s="281"/>
      <c r="AC67" s="23"/>
      <c r="AD67" s="175"/>
    </row>
    <row r="68" spans="1:30" ht="15.75" hidden="1" customHeight="1" thickBot="1" x14ac:dyDescent="0.3">
      <c r="A68" s="134"/>
      <c r="B68" s="85"/>
      <c r="C68" s="7"/>
      <c r="D68" s="7"/>
      <c r="E68" s="7"/>
      <c r="F68" s="124"/>
      <c r="G68" s="137"/>
      <c r="K68" s="464"/>
      <c r="L68" s="396"/>
      <c r="M68" s="85"/>
      <c r="N68" s="7"/>
      <c r="O68" s="7"/>
      <c r="P68" s="7"/>
      <c r="Q68" s="7"/>
      <c r="R68" s="124"/>
      <c r="S68" s="137"/>
      <c r="V68" s="257"/>
      <c r="W68" s="379"/>
      <c r="X68" s="76"/>
      <c r="Y68" s="266"/>
      <c r="Z68" s="9"/>
      <c r="AA68" s="9"/>
      <c r="AB68" s="33"/>
      <c r="AC68" s="30"/>
      <c r="AD68" s="107"/>
    </row>
    <row r="69" spans="1:30" ht="17.25" hidden="1" customHeight="1" x14ac:dyDescent="0.25">
      <c r="A69" s="134"/>
      <c r="B69" s="85"/>
      <c r="C69" s="7"/>
      <c r="D69" s="7"/>
      <c r="E69" s="7"/>
      <c r="F69" s="124"/>
      <c r="G69" s="137"/>
      <c r="K69" s="464"/>
      <c r="L69" s="396"/>
      <c r="M69" s="85"/>
      <c r="N69" s="7"/>
      <c r="O69" s="7"/>
      <c r="P69" s="7"/>
      <c r="Q69" s="7"/>
      <c r="R69" s="124"/>
      <c r="S69" s="137"/>
      <c r="V69" s="479">
        <v>12</v>
      </c>
      <c r="W69" s="402" t="s">
        <v>111</v>
      </c>
      <c r="X69" s="314"/>
      <c r="Y69" s="266"/>
      <c r="Z69" s="316"/>
      <c r="AA69" s="316"/>
      <c r="AB69" s="389"/>
      <c r="AC69" s="314"/>
      <c r="AD69" s="317"/>
    </row>
    <row r="70" spans="1:30" ht="15.75" hidden="1" customHeight="1" thickBot="1" x14ac:dyDescent="0.3">
      <c r="A70" s="134"/>
      <c r="B70" s="85"/>
      <c r="C70" s="7"/>
      <c r="D70" s="7"/>
      <c r="E70" s="7"/>
      <c r="F70" s="124"/>
      <c r="G70" s="137"/>
      <c r="K70" s="464"/>
      <c r="L70" s="396"/>
      <c r="M70" s="85"/>
      <c r="N70" s="7"/>
      <c r="O70" s="7"/>
      <c r="P70" s="7"/>
      <c r="Q70" s="7"/>
      <c r="R70" s="124"/>
      <c r="S70" s="137"/>
      <c r="V70" s="462"/>
      <c r="W70" s="379"/>
      <c r="X70" s="315"/>
      <c r="Y70" s="252"/>
      <c r="Z70" s="255"/>
      <c r="AA70" s="35"/>
      <c r="AB70" s="400"/>
      <c r="AC70" s="260"/>
      <c r="AD70" s="260"/>
    </row>
    <row r="71" spans="1:30" ht="15.75" hidden="1" customHeight="1" x14ac:dyDescent="0.25">
      <c r="A71" s="134"/>
      <c r="B71" s="85"/>
      <c r="C71" s="7"/>
      <c r="D71" s="7"/>
      <c r="E71" s="7"/>
      <c r="F71" s="124"/>
      <c r="G71" s="137"/>
      <c r="K71" s="464"/>
      <c r="L71" s="396"/>
      <c r="M71" s="85"/>
      <c r="N71" s="7"/>
      <c r="O71" s="7"/>
      <c r="P71" s="7"/>
      <c r="Q71" s="7"/>
      <c r="R71" s="124"/>
      <c r="S71" s="137"/>
      <c r="V71" s="248">
        <v>15</v>
      </c>
      <c r="W71" s="402" t="s">
        <v>111</v>
      </c>
      <c r="X71" s="62" t="s">
        <v>119</v>
      </c>
      <c r="Y71" s="256"/>
      <c r="Z71" s="261" t="s">
        <v>122</v>
      </c>
      <c r="AA71" s="262" t="s">
        <v>123</v>
      </c>
      <c r="AB71" s="423" t="s">
        <v>11</v>
      </c>
      <c r="AC71" s="413" t="s">
        <v>124</v>
      </c>
      <c r="AD71" s="422">
        <v>0</v>
      </c>
    </row>
    <row r="72" spans="1:30" ht="15.75" hidden="1" customHeight="1" thickBot="1" x14ac:dyDescent="0.3">
      <c r="A72" s="134"/>
      <c r="B72" s="85"/>
      <c r="C72" s="7"/>
      <c r="D72" s="7"/>
      <c r="E72" s="7"/>
      <c r="F72" s="124"/>
      <c r="G72" s="137"/>
      <c r="K72" s="464"/>
      <c r="L72" s="396"/>
      <c r="M72" s="85"/>
      <c r="N72" s="7"/>
      <c r="O72" s="7"/>
      <c r="P72" s="7"/>
      <c r="Q72" s="7"/>
      <c r="R72" s="124"/>
      <c r="S72" s="137"/>
      <c r="V72" s="257"/>
      <c r="W72" s="379"/>
      <c r="X72" s="34" t="s">
        <v>121</v>
      </c>
      <c r="Y72" s="256"/>
      <c r="Z72" s="259"/>
      <c r="AA72" s="260"/>
      <c r="AB72" s="401"/>
      <c r="AC72" s="397"/>
      <c r="AD72" s="401"/>
    </row>
    <row r="73" spans="1:30" ht="15.75" hidden="1" customHeight="1" thickBot="1" x14ac:dyDescent="0.3">
      <c r="A73" s="148"/>
      <c r="B73" s="149"/>
      <c r="C73" s="149"/>
      <c r="D73" s="149"/>
      <c r="E73" s="33" t="s">
        <v>11</v>
      </c>
      <c r="F73" s="63" t="s">
        <v>66</v>
      </c>
      <c r="G73" s="68">
        <v>93955.9</v>
      </c>
      <c r="K73" s="465"/>
      <c r="L73" s="467"/>
      <c r="M73" s="149"/>
      <c r="N73" s="149"/>
      <c r="O73" s="149"/>
      <c r="P73" s="149"/>
      <c r="Q73" s="33"/>
      <c r="R73" s="63"/>
      <c r="S73" s="68"/>
      <c r="V73" s="231"/>
      <c r="W73" s="250"/>
      <c r="X73" s="246"/>
      <c r="Y73" s="230"/>
      <c r="Z73" s="245"/>
      <c r="AA73" s="249"/>
      <c r="AB73" s="253"/>
      <c r="AC73" s="254"/>
      <c r="AD73" s="151"/>
    </row>
    <row r="74" spans="1:30" ht="15.75" customHeight="1" thickBot="1" x14ac:dyDescent="0.3">
      <c r="A74" s="407" t="s">
        <v>67</v>
      </c>
      <c r="B74" s="408"/>
      <c r="C74" s="408"/>
      <c r="D74" s="408"/>
      <c r="E74" s="408"/>
      <c r="F74" s="409"/>
      <c r="G74" s="144" t="e">
        <f>G42+G43+G44+#REF!+G73</f>
        <v>#REF!</v>
      </c>
      <c r="K74" s="428" t="s">
        <v>67</v>
      </c>
      <c r="L74" s="429"/>
      <c r="M74" s="429"/>
      <c r="N74" s="429"/>
      <c r="O74" s="429"/>
      <c r="P74" s="429"/>
      <c r="Q74" s="429"/>
      <c r="R74" s="430"/>
      <c r="S74" s="208" t="e">
        <f>S42+S43+S44+#REF!+S73</f>
        <v>#REF!</v>
      </c>
      <c r="V74" s="407" t="s">
        <v>67</v>
      </c>
      <c r="W74" s="408"/>
      <c r="X74" s="408"/>
      <c r="Y74" s="408"/>
      <c r="Z74" s="408"/>
      <c r="AA74" s="408"/>
      <c r="AB74" s="408"/>
      <c r="AC74" s="409"/>
      <c r="AD74" s="297">
        <f>SUM(AD32:AD73)</f>
        <v>721005.7</v>
      </c>
    </row>
    <row r="75" spans="1:30" ht="15.75" customHeight="1" thickBot="1" x14ac:dyDescent="0.3">
      <c r="A75" s="300"/>
      <c r="B75" s="301"/>
      <c r="C75" s="301"/>
      <c r="D75" s="301"/>
      <c r="E75" s="301"/>
      <c r="F75" s="302"/>
      <c r="G75" s="207"/>
      <c r="K75" s="303"/>
      <c r="L75" s="304"/>
      <c r="M75" s="304"/>
      <c r="N75" s="304"/>
      <c r="O75" s="304"/>
      <c r="P75" s="304"/>
      <c r="Q75" s="304"/>
      <c r="R75" s="304"/>
      <c r="S75" s="207"/>
      <c r="V75" s="414">
        <v>1</v>
      </c>
      <c r="W75" s="424" t="s">
        <v>116</v>
      </c>
      <c r="X75" s="316" t="s">
        <v>130</v>
      </c>
      <c r="Y75" s="305"/>
      <c r="Z75" s="442" t="s">
        <v>134</v>
      </c>
      <c r="AA75" s="444" t="s">
        <v>170</v>
      </c>
      <c r="AB75" s="426" t="s">
        <v>11</v>
      </c>
      <c r="AC75" s="341" t="s">
        <v>171</v>
      </c>
      <c r="AD75" s="365">
        <v>86395.68</v>
      </c>
    </row>
    <row r="76" spans="1:30" ht="15.75" customHeight="1" thickBot="1" x14ac:dyDescent="0.3">
      <c r="A76" s="282"/>
      <c r="B76" s="283"/>
      <c r="C76" s="283"/>
      <c r="D76" s="283"/>
      <c r="E76" s="283"/>
      <c r="F76" s="284"/>
      <c r="G76" s="207"/>
      <c r="K76" s="285"/>
      <c r="L76" s="288"/>
      <c r="M76" s="288"/>
      <c r="N76" s="288"/>
      <c r="O76" s="288"/>
      <c r="P76" s="288"/>
      <c r="Q76" s="288"/>
      <c r="R76" s="288"/>
      <c r="S76" s="207"/>
      <c r="V76" s="489"/>
      <c r="W76" s="425"/>
      <c r="X76" s="260" t="s">
        <v>169</v>
      </c>
      <c r="Y76" s="289"/>
      <c r="Z76" s="443"/>
      <c r="AA76" s="445"/>
      <c r="AB76" s="427"/>
      <c r="AC76" s="366"/>
      <c r="AD76" s="367"/>
    </row>
    <row r="77" spans="1:30" ht="15.75" customHeight="1" thickBot="1" x14ac:dyDescent="0.3">
      <c r="A77" s="204"/>
      <c r="B77" s="205"/>
      <c r="C77" s="205"/>
      <c r="D77" s="205"/>
      <c r="E77" s="205"/>
      <c r="F77" s="206"/>
      <c r="G77" s="207"/>
      <c r="K77" s="209">
        <v>1</v>
      </c>
      <c r="L77" s="210" t="s">
        <v>116</v>
      </c>
      <c r="M77" s="211"/>
      <c r="N77" s="210"/>
      <c r="O77" s="197"/>
      <c r="P77" s="26"/>
      <c r="Q77" s="27"/>
      <c r="R77" s="212"/>
      <c r="S77" s="213"/>
      <c r="V77" s="414">
        <v>2</v>
      </c>
      <c r="W77" s="424" t="s">
        <v>116</v>
      </c>
      <c r="X77" s="316" t="s">
        <v>152</v>
      </c>
      <c r="Y77" s="210"/>
      <c r="Z77" s="385" t="s">
        <v>133</v>
      </c>
      <c r="AA77" s="376" t="s">
        <v>173</v>
      </c>
      <c r="AB77" s="426" t="s">
        <v>11</v>
      </c>
      <c r="AC77" s="341" t="s">
        <v>174</v>
      </c>
      <c r="AD77" s="365">
        <v>43542.97</v>
      </c>
    </row>
    <row r="78" spans="1:30" ht="15.75" customHeight="1" thickBot="1" x14ac:dyDescent="0.3">
      <c r="A78" s="204"/>
      <c r="B78" s="205"/>
      <c r="C78" s="205"/>
      <c r="D78" s="205"/>
      <c r="E78" s="205"/>
      <c r="F78" s="206"/>
      <c r="G78" s="207"/>
      <c r="K78" s="209">
        <v>2</v>
      </c>
      <c r="L78" s="210" t="s">
        <v>116</v>
      </c>
      <c r="M78" s="211"/>
      <c r="N78" s="210"/>
      <c r="O78" s="210"/>
      <c r="P78" s="26"/>
      <c r="Q78" s="27"/>
      <c r="R78" s="38"/>
      <c r="S78" s="214"/>
      <c r="V78" s="415"/>
      <c r="W78" s="425"/>
      <c r="X78" s="260" t="s">
        <v>172</v>
      </c>
      <c r="Y78" s="210"/>
      <c r="Z78" s="390"/>
      <c r="AA78" s="384"/>
      <c r="AB78" s="427"/>
      <c r="AC78" s="366"/>
      <c r="AD78" s="367"/>
    </row>
    <row r="79" spans="1:30" ht="15.75" customHeight="1" thickBot="1" x14ac:dyDescent="0.3">
      <c r="A79" s="204"/>
      <c r="B79" s="205"/>
      <c r="C79" s="205"/>
      <c r="D79" s="205"/>
      <c r="E79" s="205"/>
      <c r="F79" s="206"/>
      <c r="G79" s="207"/>
      <c r="K79" s="209">
        <v>1</v>
      </c>
      <c r="L79" s="210" t="s">
        <v>116</v>
      </c>
      <c r="M79" s="211"/>
      <c r="N79" s="210"/>
      <c r="O79" s="210"/>
      <c r="P79" s="215"/>
      <c r="Q79" s="27"/>
      <c r="R79" s="38"/>
      <c r="S79" s="214"/>
      <c r="V79" s="209"/>
      <c r="W79" s="239"/>
      <c r="X79" s="226"/>
      <c r="Y79" s="210"/>
      <c r="Z79" s="26"/>
      <c r="AA79" s="26"/>
      <c r="AB79" s="27"/>
      <c r="AC79" s="38"/>
      <c r="AD79" s="227"/>
    </row>
    <row r="80" spans="1:30" ht="15.75" customHeight="1" thickBot="1" x14ac:dyDescent="0.3">
      <c r="A80" s="204"/>
      <c r="B80" s="205"/>
      <c r="C80" s="205"/>
      <c r="D80" s="205"/>
      <c r="E80" s="205"/>
      <c r="F80" s="206"/>
      <c r="G80" s="207"/>
      <c r="K80" s="431" t="s">
        <v>27</v>
      </c>
      <c r="L80" s="432"/>
      <c r="M80" s="432"/>
      <c r="N80" s="432"/>
      <c r="O80" s="432"/>
      <c r="P80" s="432"/>
      <c r="Q80" s="432"/>
      <c r="R80" s="433"/>
      <c r="S80" s="233">
        <f>S77+S78+S79</f>
        <v>0</v>
      </c>
      <c r="V80" s="410" t="s">
        <v>27</v>
      </c>
      <c r="W80" s="411"/>
      <c r="X80" s="411"/>
      <c r="Y80" s="411"/>
      <c r="Z80" s="411"/>
      <c r="AA80" s="411"/>
      <c r="AB80" s="411"/>
      <c r="AC80" s="412"/>
      <c r="AD80" s="299">
        <f>AD77+AD78+AD79+AD75</f>
        <v>129938.65</v>
      </c>
    </row>
    <row r="81" spans="1:32" ht="15.75" thickBot="1" x14ac:dyDescent="0.3">
      <c r="A81" s="416" t="s">
        <v>20</v>
      </c>
      <c r="B81" s="417"/>
      <c r="C81" s="417"/>
      <c r="D81" s="417"/>
      <c r="E81" s="417"/>
      <c r="F81" s="418"/>
      <c r="G81" s="61" t="e">
        <f>G11+#REF!+G19+G25+G31+G74</f>
        <v>#REF!</v>
      </c>
      <c r="K81" s="416" t="s">
        <v>20</v>
      </c>
      <c r="L81" s="417"/>
      <c r="M81" s="417"/>
      <c r="N81" s="417"/>
      <c r="O81" s="417"/>
      <c r="P81" s="417"/>
      <c r="Q81" s="417"/>
      <c r="R81" s="418"/>
      <c r="S81" s="61" t="e">
        <f>S11+#REF!+S19+S25+S31+S74+S80</f>
        <v>#REF!</v>
      </c>
      <c r="V81" s="407" t="s">
        <v>20</v>
      </c>
      <c r="W81" s="408"/>
      <c r="X81" s="408"/>
      <c r="Y81" s="408"/>
      <c r="Z81" s="408"/>
      <c r="AA81" s="408"/>
      <c r="AB81" s="408"/>
      <c r="AC81" s="409"/>
      <c r="AD81" s="19">
        <f>AD11++AD19+AD25+AD31+AD74+AD80</f>
        <v>1269934.6599999999</v>
      </c>
    </row>
    <row r="82" spans="1:32" x14ac:dyDescent="0.25">
      <c r="A82" s="56"/>
      <c r="B82" s="56"/>
      <c r="C82" s="56"/>
      <c r="D82" s="56"/>
      <c r="E82" s="56"/>
      <c r="F82" s="56"/>
      <c r="G82" s="51"/>
    </row>
    <row r="83" spans="1:32" x14ac:dyDescent="0.25">
      <c r="AD83" s="82"/>
    </row>
    <row r="84" spans="1:32" x14ac:dyDescent="0.25">
      <c r="AD84" s="82"/>
    </row>
    <row r="85" spans="1:32" x14ac:dyDescent="0.25">
      <c r="AD85" s="82"/>
    </row>
    <row r="86" spans="1:32" x14ac:dyDescent="0.25">
      <c r="AD86" s="82"/>
    </row>
    <row r="89" spans="1:32" x14ac:dyDescent="0.25">
      <c r="D89" s="66"/>
      <c r="E89" s="8"/>
    </row>
    <row r="91" spans="1:32" x14ac:dyDescent="0.25">
      <c r="D91" s="20" t="s">
        <v>75</v>
      </c>
      <c r="E91" s="20" t="s">
        <v>75</v>
      </c>
      <c r="F91" s="20"/>
      <c r="I91" s="16" t="s">
        <v>16</v>
      </c>
    </row>
    <row r="92" spans="1:32" x14ac:dyDescent="0.25">
      <c r="D92" s="20"/>
      <c r="E92" s="20"/>
      <c r="F92" s="20"/>
      <c r="I92" s="16"/>
    </row>
    <row r="93" spans="1:32" ht="15.75" thickBot="1" x14ac:dyDescent="0.3">
      <c r="B93" s="476" t="s">
        <v>24</v>
      </c>
      <c r="C93" s="476"/>
      <c r="D93" s="476"/>
      <c r="E93" s="476"/>
      <c r="F93" s="476"/>
      <c r="G93" s="476"/>
      <c r="H93" s="476"/>
      <c r="I93" s="476"/>
    </row>
    <row r="94" spans="1:32" ht="39" x14ac:dyDescent="0.25">
      <c r="A94" s="5" t="s">
        <v>1</v>
      </c>
      <c r="B94" s="2" t="s">
        <v>2</v>
      </c>
      <c r="C94" s="161" t="s">
        <v>72</v>
      </c>
      <c r="D94" s="161"/>
      <c r="E94" s="2" t="s">
        <v>3</v>
      </c>
      <c r="F94" s="3" t="s">
        <v>4</v>
      </c>
      <c r="G94" s="3" t="s">
        <v>15</v>
      </c>
      <c r="H94" s="3" t="s">
        <v>5</v>
      </c>
      <c r="I94" s="10" t="s">
        <v>12</v>
      </c>
    </row>
    <row r="95" spans="1:32" ht="15.75" thickBot="1" x14ac:dyDescent="0.3">
      <c r="A95" s="25" t="s">
        <v>6</v>
      </c>
      <c r="B95" s="97"/>
      <c r="C95" s="97"/>
      <c r="D95" s="97"/>
      <c r="E95" s="97"/>
      <c r="F95" s="97" t="s">
        <v>7</v>
      </c>
      <c r="G95" s="97" t="s">
        <v>14</v>
      </c>
      <c r="H95" s="97" t="s">
        <v>8</v>
      </c>
      <c r="I95" s="98" t="s">
        <v>10</v>
      </c>
    </row>
    <row r="96" spans="1:32" x14ac:dyDescent="0.25">
      <c r="A96" s="112">
        <v>1</v>
      </c>
      <c r="B96" s="150" t="s">
        <v>68</v>
      </c>
      <c r="C96" s="58" t="s">
        <v>37</v>
      </c>
      <c r="D96" s="21" t="s">
        <v>0</v>
      </c>
      <c r="E96" s="22" t="str">
        <f>UPPER(D96)</f>
        <v>GENTIANA</v>
      </c>
      <c r="F96" s="24" t="s">
        <v>38</v>
      </c>
      <c r="G96" s="22" t="s">
        <v>11</v>
      </c>
      <c r="H96" s="87" t="s">
        <v>76</v>
      </c>
      <c r="I96" s="32">
        <v>7935.35</v>
      </c>
      <c r="AF96" t="s">
        <v>120</v>
      </c>
    </row>
    <row r="97" spans="1:9" ht="15.75" thickBot="1" x14ac:dyDescent="0.3">
      <c r="A97" s="167"/>
      <c r="B97" s="114"/>
      <c r="C97" s="64" t="s">
        <v>39</v>
      </c>
      <c r="D97" s="35"/>
      <c r="E97" s="34" t="str">
        <f>UPPER(D97)</f>
        <v/>
      </c>
      <c r="F97" s="115"/>
      <c r="G97" s="33" t="s">
        <v>77</v>
      </c>
      <c r="H97" s="63" t="s">
        <v>78</v>
      </c>
      <c r="I97" s="68">
        <v>20933.05</v>
      </c>
    </row>
    <row r="98" spans="1:9" x14ac:dyDescent="0.25">
      <c r="A98" s="121"/>
      <c r="B98" s="160"/>
      <c r="C98" s="160"/>
      <c r="D98" s="9"/>
      <c r="E98" s="8"/>
      <c r="F98" s="164"/>
      <c r="G98" s="106"/>
      <c r="H98" s="165"/>
      <c r="I98" s="166"/>
    </row>
    <row r="99" spans="1:9" x14ac:dyDescent="0.25">
      <c r="A99" s="121"/>
      <c r="B99" s="119"/>
      <c r="C99" s="119"/>
      <c r="D99" s="7"/>
      <c r="E99" s="7"/>
      <c r="F99" s="101"/>
      <c r="G99" s="67"/>
      <c r="H99" s="94"/>
      <c r="I99" s="100"/>
    </row>
    <row r="100" spans="1:9" x14ac:dyDescent="0.25">
      <c r="A100" s="121"/>
      <c r="B100" s="118"/>
      <c r="C100" s="118"/>
      <c r="D100" s="9"/>
      <c r="E100" s="9"/>
      <c r="F100" s="9"/>
      <c r="G100" s="67"/>
      <c r="H100" s="94"/>
      <c r="I100" s="100"/>
    </row>
    <row r="101" spans="1:9" ht="15.75" thickBot="1" x14ac:dyDescent="0.3">
      <c r="A101" s="97"/>
      <c r="B101" s="118"/>
      <c r="C101" s="118"/>
      <c r="D101" s="9"/>
      <c r="E101" s="9"/>
      <c r="F101" s="89"/>
      <c r="G101" s="125"/>
      <c r="H101" s="124"/>
      <c r="I101" s="81"/>
    </row>
    <row r="102" spans="1:9" ht="15.75" thickBot="1" x14ac:dyDescent="0.3">
      <c r="A102" s="483" t="s">
        <v>19</v>
      </c>
      <c r="B102" s="484"/>
      <c r="C102" s="484"/>
      <c r="D102" s="484"/>
      <c r="E102" s="484"/>
      <c r="F102" s="484"/>
      <c r="G102" s="484"/>
      <c r="H102" s="485"/>
      <c r="I102" s="108">
        <f>SUM(I96:I101)</f>
        <v>28868.400000000001</v>
      </c>
    </row>
    <row r="103" spans="1:9" x14ac:dyDescent="0.25">
      <c r="A103" s="12">
        <v>1</v>
      </c>
      <c r="B103" s="153" t="s">
        <v>69</v>
      </c>
      <c r="C103" s="58" t="s">
        <v>37</v>
      </c>
      <c r="D103" s="24" t="s">
        <v>21</v>
      </c>
      <c r="E103" s="22" t="s">
        <v>36</v>
      </c>
      <c r="F103" s="43" t="s">
        <v>40</v>
      </c>
      <c r="G103" s="84" t="s">
        <v>11</v>
      </c>
      <c r="H103" s="47" t="s">
        <v>87</v>
      </c>
      <c r="I103" s="45">
        <v>15028.41</v>
      </c>
    </row>
    <row r="104" spans="1:9" x14ac:dyDescent="0.25">
      <c r="A104" s="122"/>
      <c r="B104" s="62"/>
      <c r="C104" s="62"/>
      <c r="D104" s="8"/>
      <c r="E104" s="9"/>
      <c r="F104" s="8"/>
      <c r="G104" s="7" t="s">
        <v>11</v>
      </c>
      <c r="H104" s="37" t="s">
        <v>88</v>
      </c>
      <c r="I104" s="138">
        <v>5254.03</v>
      </c>
    </row>
    <row r="105" spans="1:9" x14ac:dyDescent="0.25">
      <c r="A105" s="122"/>
      <c r="B105" s="62"/>
      <c r="C105" s="62"/>
      <c r="D105" s="8"/>
      <c r="E105" s="9"/>
      <c r="F105" s="8"/>
      <c r="G105" s="7" t="s">
        <v>11</v>
      </c>
      <c r="H105" s="37" t="s">
        <v>89</v>
      </c>
      <c r="I105" s="138">
        <v>14162.68</v>
      </c>
    </row>
    <row r="106" spans="1:9" x14ac:dyDescent="0.25">
      <c r="A106" s="122"/>
      <c r="B106" s="62"/>
      <c r="C106" s="62"/>
      <c r="D106" s="8"/>
      <c r="E106" s="9"/>
      <c r="F106" s="8"/>
      <c r="G106" s="7" t="s">
        <v>11</v>
      </c>
      <c r="H106" s="37" t="s">
        <v>90</v>
      </c>
      <c r="I106" s="138">
        <v>8625.26</v>
      </c>
    </row>
    <row r="107" spans="1:9" ht="15.75" thickBot="1" x14ac:dyDescent="0.3">
      <c r="A107" s="91"/>
      <c r="B107" s="34"/>
      <c r="C107" s="34"/>
      <c r="D107" s="35"/>
      <c r="E107" s="34"/>
      <c r="F107" s="35"/>
      <c r="G107" s="33" t="s">
        <v>11</v>
      </c>
      <c r="H107" s="30" t="s">
        <v>91</v>
      </c>
      <c r="I107" s="95">
        <v>22484.87</v>
      </c>
    </row>
    <row r="108" spans="1:9" x14ac:dyDescent="0.25">
      <c r="A108" s="170">
        <v>2</v>
      </c>
      <c r="B108" s="152" t="s">
        <v>69</v>
      </c>
      <c r="C108" s="62" t="s">
        <v>37</v>
      </c>
      <c r="D108" s="169" t="s">
        <v>17</v>
      </c>
      <c r="E108" s="182" t="str">
        <f>UPPER(D108)</f>
        <v>ANDISIMA</v>
      </c>
      <c r="F108" s="66" t="s">
        <v>80</v>
      </c>
      <c r="G108" s="183" t="s">
        <v>11</v>
      </c>
      <c r="H108" s="156" t="s">
        <v>81</v>
      </c>
      <c r="I108" s="184">
        <v>58724.23</v>
      </c>
    </row>
    <row r="109" spans="1:9" ht="15.75" thickBot="1" x14ac:dyDescent="0.3">
      <c r="A109" s="80"/>
      <c r="B109" s="49"/>
      <c r="C109" s="49"/>
      <c r="D109" s="35"/>
      <c r="E109" s="173" t="str">
        <f t="shared" ref="E109:E121" si="0">UPPER(D109)</f>
        <v/>
      </c>
      <c r="F109" s="71"/>
      <c r="G109" s="168" t="s">
        <v>11</v>
      </c>
      <c r="H109" s="30" t="s">
        <v>82</v>
      </c>
      <c r="I109" s="174">
        <v>6977.32</v>
      </c>
    </row>
    <row r="110" spans="1:9" ht="15.75" thickBot="1" x14ac:dyDescent="0.3">
      <c r="A110" s="170">
        <v>3</v>
      </c>
      <c r="B110" s="152" t="s">
        <v>69</v>
      </c>
      <c r="C110" s="118"/>
      <c r="D110" s="8" t="s">
        <v>34</v>
      </c>
      <c r="E110" s="169"/>
      <c r="F110" s="9"/>
      <c r="G110" s="9"/>
      <c r="H110" s="171"/>
      <c r="I110" s="102"/>
    </row>
    <row r="111" spans="1:9" ht="15.75" thickBot="1" x14ac:dyDescent="0.3">
      <c r="A111" s="80"/>
      <c r="B111" s="34"/>
      <c r="C111" s="35"/>
      <c r="D111" s="35"/>
      <c r="E111" s="53"/>
      <c r="F111" s="34"/>
      <c r="G111" s="33"/>
      <c r="H111" s="63"/>
      <c r="I111" s="81"/>
    </row>
    <row r="112" spans="1:9" ht="15.75" thickBot="1" x14ac:dyDescent="0.3">
      <c r="A112" s="29">
        <v>3</v>
      </c>
      <c r="B112" s="153" t="s">
        <v>69</v>
      </c>
      <c r="C112" s="58" t="s">
        <v>37</v>
      </c>
      <c r="D112" s="123" t="s">
        <v>29</v>
      </c>
      <c r="E112" s="53" t="str">
        <f t="shared" si="0"/>
        <v>APOSTOL</v>
      </c>
      <c r="F112" s="43" t="s">
        <v>83</v>
      </c>
      <c r="G112" s="52" t="s">
        <v>11</v>
      </c>
      <c r="H112" s="60" t="s">
        <v>84</v>
      </c>
      <c r="I112" s="175">
        <v>28000</v>
      </c>
    </row>
    <row r="113" spans="1:9" ht="45.75" thickBot="1" x14ac:dyDescent="0.3">
      <c r="A113" s="178">
        <v>4</v>
      </c>
      <c r="B113" s="179" t="s">
        <v>69</v>
      </c>
      <c r="C113" s="180" t="s">
        <v>86</v>
      </c>
      <c r="D113" s="181" t="s">
        <v>30</v>
      </c>
      <c r="E113" s="181" t="str">
        <f t="shared" si="0"/>
        <v>ASKLEPIOS SRL</v>
      </c>
      <c r="F113" s="79" t="s">
        <v>46</v>
      </c>
      <c r="G113" s="27" t="s">
        <v>11</v>
      </c>
      <c r="H113" s="38" t="s">
        <v>85</v>
      </c>
      <c r="I113" s="70">
        <v>50875.99</v>
      </c>
    </row>
    <row r="114" spans="1:9" ht="15.75" thickBot="1" x14ac:dyDescent="0.3">
      <c r="A114" s="176">
        <v>6</v>
      </c>
      <c r="B114" s="152" t="s">
        <v>69</v>
      </c>
      <c r="C114" s="9"/>
      <c r="D114" s="9" t="s">
        <v>35</v>
      </c>
      <c r="E114" s="169"/>
      <c r="F114" s="39"/>
      <c r="G114" s="76"/>
      <c r="H114" s="48"/>
      <c r="I114" s="185"/>
    </row>
    <row r="115" spans="1:9" x14ac:dyDescent="0.25">
      <c r="A115" s="29">
        <v>5</v>
      </c>
      <c r="B115" s="153" t="s">
        <v>69</v>
      </c>
      <c r="C115" s="58" t="s">
        <v>37</v>
      </c>
      <c r="D115" s="24" t="s">
        <v>0</v>
      </c>
      <c r="E115" s="123" t="str">
        <f t="shared" si="0"/>
        <v>GENTIANA</v>
      </c>
      <c r="F115" s="157" t="s">
        <v>92</v>
      </c>
      <c r="G115" s="24" t="s">
        <v>11</v>
      </c>
      <c r="H115" s="23" t="s">
        <v>78</v>
      </c>
      <c r="I115" s="172">
        <v>162337.99</v>
      </c>
    </row>
    <row r="116" spans="1:9" ht="15.75" thickBot="1" x14ac:dyDescent="0.3">
      <c r="A116" s="15"/>
      <c r="B116" s="34"/>
      <c r="C116" s="64" t="s">
        <v>93</v>
      </c>
      <c r="D116" s="35"/>
      <c r="E116" s="173" t="str">
        <f t="shared" si="0"/>
        <v/>
      </c>
      <c r="F116" s="71"/>
      <c r="G116" s="33"/>
      <c r="H116" s="30"/>
      <c r="I116" s="95"/>
    </row>
    <row r="117" spans="1:9" ht="15.75" thickBot="1" x14ac:dyDescent="0.3">
      <c r="A117" s="14">
        <v>8</v>
      </c>
      <c r="B117" s="152" t="s">
        <v>69</v>
      </c>
      <c r="C117" s="118"/>
      <c r="D117" s="8" t="s">
        <v>22</v>
      </c>
      <c r="E117" s="169"/>
      <c r="F117" s="9"/>
      <c r="G117" s="66"/>
      <c r="H117" s="99"/>
      <c r="I117" s="126"/>
    </row>
    <row r="118" spans="1:9" ht="15.75" thickBot="1" x14ac:dyDescent="0.3">
      <c r="A118" s="14"/>
      <c r="B118" s="9"/>
      <c r="C118" s="9"/>
      <c r="D118" s="9"/>
      <c r="E118" s="53"/>
      <c r="F118" s="66"/>
      <c r="G118" s="7"/>
      <c r="H118" s="99"/>
      <c r="I118" s="126"/>
    </row>
    <row r="119" spans="1:9" ht="15.75" thickBot="1" x14ac:dyDescent="0.3">
      <c r="A119" s="15"/>
      <c r="B119" s="34"/>
      <c r="C119" s="34"/>
      <c r="D119" s="34"/>
      <c r="E119" s="53"/>
      <c r="F119" s="71"/>
      <c r="G119" s="7"/>
      <c r="H119" s="99"/>
      <c r="I119" s="126"/>
    </row>
    <row r="120" spans="1:9" ht="15.75" thickBot="1" x14ac:dyDescent="0.3">
      <c r="A120" s="14">
        <v>6</v>
      </c>
      <c r="B120" s="153" t="s">
        <v>69</v>
      </c>
      <c r="C120" s="127" t="s">
        <v>37</v>
      </c>
      <c r="D120" s="22" t="s">
        <v>28</v>
      </c>
      <c r="E120" s="53" t="str">
        <f t="shared" si="0"/>
        <v>LUMILEVA FARM</v>
      </c>
      <c r="F120" s="21" t="s">
        <v>47</v>
      </c>
      <c r="G120" s="78" t="s">
        <v>9</v>
      </c>
      <c r="H120" s="23" t="s">
        <v>94</v>
      </c>
      <c r="I120" s="103">
        <v>31532.41</v>
      </c>
    </row>
    <row r="121" spans="1:9" ht="15.75" thickBot="1" x14ac:dyDescent="0.3">
      <c r="A121" s="17">
        <v>7</v>
      </c>
      <c r="B121" s="179" t="s">
        <v>69</v>
      </c>
      <c r="C121" s="128" t="s">
        <v>37</v>
      </c>
      <c r="D121" s="18" t="s">
        <v>23</v>
      </c>
      <c r="E121" s="197" t="str">
        <f t="shared" si="0"/>
        <v>HERACLEUM SRL</v>
      </c>
      <c r="F121" s="27" t="s">
        <v>48</v>
      </c>
      <c r="G121" s="198" t="s">
        <v>11</v>
      </c>
      <c r="H121" s="38" t="s">
        <v>95</v>
      </c>
      <c r="I121" s="57">
        <v>16589</v>
      </c>
    </row>
    <row r="122" spans="1:9" ht="15.75" thickBot="1" x14ac:dyDescent="0.3">
      <c r="A122" s="17"/>
      <c r="B122" s="153"/>
      <c r="C122" s="127"/>
      <c r="D122" s="24"/>
      <c r="E122" s="53"/>
      <c r="F122" s="22"/>
      <c r="G122" s="186"/>
      <c r="H122" s="59"/>
      <c r="I122" s="187"/>
    </row>
    <row r="123" spans="1:9" ht="15.75" thickBot="1" x14ac:dyDescent="0.3">
      <c r="A123" s="29"/>
      <c r="B123" s="153"/>
      <c r="C123" s="58"/>
      <c r="D123" s="78"/>
      <c r="E123" s="53"/>
      <c r="F123" s="78"/>
      <c r="G123" s="78"/>
      <c r="H123" s="46"/>
      <c r="I123" s="110"/>
    </row>
    <row r="124" spans="1:9" ht="15.75" thickBot="1" x14ac:dyDescent="0.3">
      <c r="A124" s="14"/>
      <c r="B124" s="9"/>
      <c r="C124" s="9"/>
      <c r="D124" s="9"/>
      <c r="E124" s="53"/>
      <c r="F124" s="9"/>
      <c r="G124" s="129"/>
      <c r="H124" s="36"/>
      <c r="I124" s="100"/>
    </row>
    <row r="125" spans="1:9" ht="15.75" thickBot="1" x14ac:dyDescent="0.3">
      <c r="A125" s="14"/>
      <c r="B125" s="9"/>
      <c r="C125" s="9"/>
      <c r="D125" s="9"/>
      <c r="E125" s="53"/>
      <c r="F125" s="9"/>
      <c r="G125" s="129"/>
      <c r="H125" s="36"/>
      <c r="I125" s="100"/>
    </row>
    <row r="126" spans="1:9" ht="15.75" thickBot="1" x14ac:dyDescent="0.3">
      <c r="A126" s="14"/>
      <c r="B126" s="9"/>
      <c r="C126" s="9"/>
      <c r="D126" s="9"/>
      <c r="E126" s="53"/>
      <c r="F126" s="9"/>
      <c r="G126" s="129"/>
      <c r="H126" s="36"/>
      <c r="I126" s="100"/>
    </row>
    <row r="127" spans="1:9" ht="15.75" thickBot="1" x14ac:dyDescent="0.3">
      <c r="A127" s="15"/>
      <c r="B127" s="34"/>
      <c r="C127" s="34"/>
      <c r="D127" s="34"/>
      <c r="E127" s="53"/>
      <c r="F127" s="34"/>
      <c r="G127" s="96"/>
      <c r="H127" s="30"/>
      <c r="I127" s="81"/>
    </row>
    <row r="128" spans="1:9" ht="15.75" thickBot="1" x14ac:dyDescent="0.3">
      <c r="A128" s="486" t="s">
        <v>79</v>
      </c>
      <c r="B128" s="487"/>
      <c r="C128" s="487"/>
      <c r="D128" s="487"/>
      <c r="E128" s="487"/>
      <c r="F128" s="487"/>
      <c r="G128" s="487"/>
      <c r="H128" s="488"/>
      <c r="I128" s="61">
        <f>SUM(I103:I127)</f>
        <v>420592.19</v>
      </c>
    </row>
    <row r="129" spans="1:9" ht="30.75" thickBot="1" x14ac:dyDescent="0.3">
      <c r="A129" s="7">
        <v>1</v>
      </c>
      <c r="B129" s="155" t="s">
        <v>70</v>
      </c>
      <c r="C129" s="77" t="s">
        <v>37</v>
      </c>
      <c r="D129" s="50" t="s">
        <v>18</v>
      </c>
      <c r="E129" s="162" t="s">
        <v>97</v>
      </c>
      <c r="F129" s="24" t="s">
        <v>42</v>
      </c>
      <c r="G129" s="22" t="s">
        <v>9</v>
      </c>
      <c r="H129" s="157" t="s">
        <v>96</v>
      </c>
      <c r="I129" s="103">
        <v>27061.48</v>
      </c>
    </row>
    <row r="130" spans="1:9" ht="30" x14ac:dyDescent="0.25">
      <c r="A130" s="419">
        <v>2</v>
      </c>
      <c r="B130" s="155" t="s">
        <v>70</v>
      </c>
      <c r="C130" s="77" t="s">
        <v>37</v>
      </c>
      <c r="D130" s="162"/>
      <c r="E130" s="189" t="s">
        <v>74</v>
      </c>
      <c r="F130" s="43" t="s">
        <v>41</v>
      </c>
      <c r="G130" s="84" t="s">
        <v>9</v>
      </c>
      <c r="H130" s="47" t="s">
        <v>98</v>
      </c>
      <c r="I130" s="69">
        <v>36161.11</v>
      </c>
    </row>
    <row r="131" spans="1:9" x14ac:dyDescent="0.25">
      <c r="A131" s="420"/>
      <c r="B131" s="130"/>
      <c r="C131" s="163"/>
      <c r="D131" s="136"/>
      <c r="E131" s="158"/>
      <c r="F131" s="39"/>
      <c r="G131" s="7" t="s">
        <v>11</v>
      </c>
      <c r="H131" s="36" t="s">
        <v>99</v>
      </c>
      <c r="I131" s="13">
        <v>20563.53</v>
      </c>
    </row>
    <row r="132" spans="1:9" ht="15.75" thickBot="1" x14ac:dyDescent="0.3">
      <c r="A132" s="421"/>
      <c r="B132" s="190"/>
      <c r="C132" s="191"/>
      <c r="D132" s="192"/>
      <c r="E132" s="193"/>
      <c r="F132" s="186"/>
      <c r="G132" s="33" t="s">
        <v>11</v>
      </c>
      <c r="H132" s="177" t="s">
        <v>100</v>
      </c>
      <c r="I132" s="151">
        <v>11690.71</v>
      </c>
    </row>
    <row r="133" spans="1:9" ht="15.75" thickBot="1" x14ac:dyDescent="0.3">
      <c r="A133" s="15"/>
      <c r="B133" s="188"/>
      <c r="C133" s="188"/>
      <c r="D133" s="34"/>
      <c r="E133" s="136"/>
      <c r="F133" s="35"/>
      <c r="G133" s="34"/>
      <c r="H133" s="177"/>
      <c r="I133" s="151"/>
    </row>
    <row r="134" spans="1:9" ht="15.75" thickBot="1" x14ac:dyDescent="0.3">
      <c r="A134" s="29"/>
      <c r="B134" s="54"/>
      <c r="C134" s="54"/>
      <c r="D134" s="27"/>
      <c r="E134" s="162"/>
      <c r="F134" s="26"/>
      <c r="G134" s="28"/>
      <c r="H134" s="38"/>
      <c r="I134" s="111"/>
    </row>
    <row r="135" spans="1:9" ht="15.75" thickBot="1" x14ac:dyDescent="0.3">
      <c r="A135" s="404" t="s">
        <v>13</v>
      </c>
      <c r="B135" s="405"/>
      <c r="C135" s="405"/>
      <c r="D135" s="405"/>
      <c r="E135" s="405"/>
      <c r="F135" s="405"/>
      <c r="G135" s="405"/>
      <c r="H135" s="406"/>
      <c r="I135" s="72">
        <f>SUM(I129:I134)</f>
        <v>95476.829999999987</v>
      </c>
    </row>
    <row r="136" spans="1:9" ht="15.75" thickBot="1" x14ac:dyDescent="0.3">
      <c r="A136" s="468">
        <v>1</v>
      </c>
      <c r="B136" s="470" t="s">
        <v>104</v>
      </c>
      <c r="C136" s="470" t="s">
        <v>103</v>
      </c>
      <c r="D136" s="159"/>
      <c r="E136" s="472"/>
      <c r="F136" s="157" t="s">
        <v>101</v>
      </c>
      <c r="G136" s="24" t="s">
        <v>11</v>
      </c>
      <c r="H136" s="23" t="s">
        <v>102</v>
      </c>
      <c r="I136" s="65">
        <v>10123.35</v>
      </c>
    </row>
    <row r="137" spans="1:9" ht="15.75" thickBot="1" x14ac:dyDescent="0.3">
      <c r="A137" s="469"/>
      <c r="B137" s="471"/>
      <c r="C137" s="471"/>
      <c r="D137" s="96"/>
      <c r="E137" s="392"/>
      <c r="F137" s="79"/>
      <c r="G137" s="18"/>
      <c r="H137" s="41"/>
      <c r="I137" s="57"/>
    </row>
    <row r="138" spans="1:9" ht="15.75" thickBot="1" x14ac:dyDescent="0.3">
      <c r="A138" s="473" t="s">
        <v>25</v>
      </c>
      <c r="B138" s="474"/>
      <c r="C138" s="474"/>
      <c r="D138" s="474"/>
      <c r="E138" s="474"/>
      <c r="F138" s="474"/>
      <c r="G138" s="474"/>
      <c r="H138" s="475"/>
      <c r="I138" s="199">
        <f>SUM(I136)</f>
        <v>10123.35</v>
      </c>
    </row>
    <row r="139" spans="1:9" ht="15.75" thickBot="1" x14ac:dyDescent="0.3">
      <c r="A139" s="457">
        <v>1</v>
      </c>
      <c r="B139" s="391" t="s">
        <v>71</v>
      </c>
      <c r="C139" s="460" t="s">
        <v>109</v>
      </c>
      <c r="D139" s="26" t="s">
        <v>31</v>
      </c>
      <c r="E139" s="376" t="s">
        <v>105</v>
      </c>
      <c r="F139" s="43" t="s">
        <v>43</v>
      </c>
      <c r="G139" s="21" t="s">
        <v>11</v>
      </c>
      <c r="H139" s="73" t="s">
        <v>106</v>
      </c>
      <c r="I139" s="201">
        <v>3593.14</v>
      </c>
    </row>
    <row r="140" spans="1:9" ht="15.75" thickBot="1" x14ac:dyDescent="0.3">
      <c r="A140" s="458"/>
      <c r="B140" s="377"/>
      <c r="C140" s="399"/>
      <c r="D140" s="24" t="s">
        <v>26</v>
      </c>
      <c r="E140" s="387"/>
      <c r="F140" s="132"/>
      <c r="G140" s="1" t="s">
        <v>11</v>
      </c>
      <c r="H140" s="36" t="s">
        <v>107</v>
      </c>
      <c r="I140" s="13">
        <v>13638.15</v>
      </c>
    </row>
    <row r="141" spans="1:9" ht="15.75" thickBot="1" x14ac:dyDescent="0.3">
      <c r="A141" s="459"/>
      <c r="B141" s="386"/>
      <c r="C141" s="403"/>
      <c r="D141" s="18" t="s">
        <v>0</v>
      </c>
      <c r="E141" s="384"/>
      <c r="F141" s="26"/>
      <c r="G141" s="34" t="s">
        <v>11</v>
      </c>
      <c r="H141" s="109" t="s">
        <v>108</v>
      </c>
      <c r="I141" s="151">
        <v>76384.22</v>
      </c>
    </row>
    <row r="142" spans="1:9" ht="15.75" thickBot="1" x14ac:dyDescent="0.3">
      <c r="A142" s="404" t="s">
        <v>44</v>
      </c>
      <c r="B142" s="405"/>
      <c r="C142" s="405"/>
      <c r="D142" s="405"/>
      <c r="E142" s="405"/>
      <c r="F142" s="405"/>
      <c r="G142" s="405"/>
      <c r="H142" s="406"/>
      <c r="I142" s="200">
        <f>I139+I140+I141</f>
        <v>93615.510000000009</v>
      </c>
    </row>
    <row r="143" spans="1:9" x14ac:dyDescent="0.25">
      <c r="A143" s="463">
        <v>1</v>
      </c>
      <c r="B143" s="466" t="s">
        <v>111</v>
      </c>
      <c r="C143" s="196" t="s">
        <v>73</v>
      </c>
      <c r="D143" s="84" t="s">
        <v>60</v>
      </c>
      <c r="E143" s="84" t="s">
        <v>115</v>
      </c>
      <c r="F143" s="84" t="s">
        <v>114</v>
      </c>
      <c r="G143" s="84" t="s">
        <v>11</v>
      </c>
      <c r="H143" s="84" t="s">
        <v>112</v>
      </c>
      <c r="I143" s="202">
        <v>10865.77</v>
      </c>
    </row>
    <row r="144" spans="1:9" x14ac:dyDescent="0.25">
      <c r="A144" s="464"/>
      <c r="B144" s="396"/>
      <c r="C144" s="1" t="s">
        <v>110</v>
      </c>
      <c r="D144" s="1"/>
      <c r="E144" s="1"/>
      <c r="F144" s="1"/>
      <c r="G144" s="1" t="s">
        <v>11</v>
      </c>
      <c r="H144" s="1" t="s">
        <v>113</v>
      </c>
      <c r="I144" s="203">
        <v>14652.72</v>
      </c>
    </row>
    <row r="145" spans="1:9" x14ac:dyDescent="0.25">
      <c r="A145" s="464"/>
      <c r="B145" s="396"/>
      <c r="C145" s="135"/>
      <c r="D145" s="1"/>
      <c r="E145" s="1"/>
      <c r="F145" s="1"/>
      <c r="G145" s="1"/>
      <c r="H145" s="94"/>
      <c r="I145" s="13"/>
    </row>
    <row r="146" spans="1:9" x14ac:dyDescent="0.25">
      <c r="A146" s="464"/>
      <c r="B146" s="396"/>
      <c r="C146" s="135"/>
      <c r="D146" s="1"/>
      <c r="E146" s="1"/>
      <c r="F146" s="1"/>
      <c r="G146" s="1"/>
      <c r="H146" s="94"/>
      <c r="I146" s="13"/>
    </row>
    <row r="147" spans="1:9" ht="15.75" thickBot="1" x14ac:dyDescent="0.3">
      <c r="A147" s="465"/>
      <c r="B147" s="467"/>
      <c r="C147" s="149"/>
      <c r="D147" s="149"/>
      <c r="E147" s="149"/>
      <c r="F147" s="149"/>
      <c r="G147" s="33"/>
      <c r="H147" s="63"/>
      <c r="I147" s="68"/>
    </row>
    <row r="148" spans="1:9" ht="15.75" thickBot="1" x14ac:dyDescent="0.3">
      <c r="A148" s="416" t="s">
        <v>67</v>
      </c>
      <c r="B148" s="477"/>
      <c r="C148" s="477"/>
      <c r="D148" s="477"/>
      <c r="E148" s="477"/>
      <c r="F148" s="477"/>
      <c r="G148" s="477"/>
      <c r="H148" s="478"/>
      <c r="I148" s="144">
        <f>I143+I144+I145+I146+I147</f>
        <v>25518.489999999998</v>
      </c>
    </row>
    <row r="149" spans="1:9" ht="15.75" thickBot="1" x14ac:dyDescent="0.3">
      <c r="A149" s="416" t="s">
        <v>20</v>
      </c>
      <c r="B149" s="417"/>
      <c r="C149" s="417"/>
      <c r="D149" s="417"/>
      <c r="E149" s="417"/>
      <c r="F149" s="417"/>
      <c r="G149" s="417"/>
      <c r="H149" s="418"/>
      <c r="I149" s="61">
        <f>I102+I128+I135+I138+I142+I148</f>
        <v>674194.77</v>
      </c>
    </row>
  </sheetData>
  <mergeCells count="142">
    <mergeCell ref="Z26:Z27"/>
    <mergeCell ref="AA26:AA27"/>
    <mergeCell ref="AB26:AB27"/>
    <mergeCell ref="AC26:AC27"/>
    <mergeCell ref="AD26:AD27"/>
    <mergeCell ref="AC35:AC36"/>
    <mergeCell ref="AD35:AD36"/>
    <mergeCell ref="K25:R25"/>
    <mergeCell ref="A25:F25"/>
    <mergeCell ref="A31:F31"/>
    <mergeCell ref="K31:R31"/>
    <mergeCell ref="K20:K24"/>
    <mergeCell ref="L20:L24"/>
    <mergeCell ref="M20:M24"/>
    <mergeCell ref="O20:O24"/>
    <mergeCell ref="O28:O30"/>
    <mergeCell ref="L28:L30"/>
    <mergeCell ref="M28:M30"/>
    <mergeCell ref="L42:L73"/>
    <mergeCell ref="K42:K73"/>
    <mergeCell ref="K28:K30"/>
    <mergeCell ref="K26:K27"/>
    <mergeCell ref="L26:L27"/>
    <mergeCell ref="M26:M27"/>
    <mergeCell ref="O26:O27"/>
    <mergeCell ref="B5:G5"/>
    <mergeCell ref="A11:F11"/>
    <mergeCell ref="A19:F19"/>
    <mergeCell ref="L5:S5"/>
    <mergeCell ref="K11:R11"/>
    <mergeCell ref="W9:W10"/>
    <mergeCell ref="V9:V10"/>
    <mergeCell ref="W5:AD5"/>
    <mergeCell ref="K19:R19"/>
    <mergeCell ref="V19:AC19"/>
    <mergeCell ref="V11:AC11"/>
    <mergeCell ref="V12:V13"/>
    <mergeCell ref="K13:K18"/>
    <mergeCell ref="V37:V38"/>
    <mergeCell ref="W32:W34"/>
    <mergeCell ref="Z20:Z24"/>
    <mergeCell ref="V20:V24"/>
    <mergeCell ref="W35:W36"/>
    <mergeCell ref="V31:AC31"/>
    <mergeCell ref="W20:W24"/>
    <mergeCell ref="V32:V34"/>
    <mergeCell ref="Z35:Z36"/>
    <mergeCell ref="AA35:AA36"/>
    <mergeCell ref="W37:W38"/>
    <mergeCell ref="AA37:AA38"/>
    <mergeCell ref="AB37:AB38"/>
    <mergeCell ref="AA28:AA30"/>
    <mergeCell ref="Z28:Z30"/>
    <mergeCell ref="V25:AC25"/>
    <mergeCell ref="V28:V30"/>
    <mergeCell ref="W28:W30"/>
    <mergeCell ref="Z32:Z34"/>
    <mergeCell ref="Z37:Z38"/>
    <mergeCell ref="AA32:AA34"/>
    <mergeCell ref="AB35:AB36"/>
    <mergeCell ref="V26:V27"/>
    <mergeCell ref="W26:W27"/>
    <mergeCell ref="A149:H149"/>
    <mergeCell ref="A139:A141"/>
    <mergeCell ref="B139:B141"/>
    <mergeCell ref="C139:C141"/>
    <mergeCell ref="E139:E141"/>
    <mergeCell ref="A142:H142"/>
    <mergeCell ref="V48:V49"/>
    <mergeCell ref="V81:AC81"/>
    <mergeCell ref="A143:A147"/>
    <mergeCell ref="B143:B147"/>
    <mergeCell ref="A136:A137"/>
    <mergeCell ref="B136:B137"/>
    <mergeCell ref="C136:C137"/>
    <mergeCell ref="E136:E137"/>
    <mergeCell ref="A138:H138"/>
    <mergeCell ref="B93:I93"/>
    <mergeCell ref="A148:H148"/>
    <mergeCell ref="V69:V70"/>
    <mergeCell ref="W48:W49"/>
    <mergeCell ref="V53:V54"/>
    <mergeCell ref="V50:V52"/>
    <mergeCell ref="A102:H102"/>
    <mergeCell ref="A128:H128"/>
    <mergeCell ref="V75:V76"/>
    <mergeCell ref="V39:V41"/>
    <mergeCell ref="V44:V45"/>
    <mergeCell ref="V42:V43"/>
    <mergeCell ref="AB46:AB47"/>
    <mergeCell ref="V46:V47"/>
    <mergeCell ref="W75:W76"/>
    <mergeCell ref="AA77:AA78"/>
    <mergeCell ref="Z75:Z76"/>
    <mergeCell ref="AA75:AA76"/>
    <mergeCell ref="AB75:AB76"/>
    <mergeCell ref="Z42:Z43"/>
    <mergeCell ref="W44:W45"/>
    <mergeCell ref="AA42:AA43"/>
    <mergeCell ref="W39:W41"/>
    <mergeCell ref="W42:W43"/>
    <mergeCell ref="W53:W54"/>
    <mergeCell ref="AA50:AA52"/>
    <mergeCell ref="W50:W51"/>
    <mergeCell ref="AA53:AA54"/>
    <mergeCell ref="AB39:AB40"/>
    <mergeCell ref="AB44:AB45"/>
    <mergeCell ref="W46:W47"/>
    <mergeCell ref="X51:X52"/>
    <mergeCell ref="AA46:AA47"/>
    <mergeCell ref="A135:H135"/>
    <mergeCell ref="V74:AC74"/>
    <mergeCell ref="V80:AC80"/>
    <mergeCell ref="AC71:AC72"/>
    <mergeCell ref="V77:V78"/>
    <mergeCell ref="A81:F81"/>
    <mergeCell ref="A130:A132"/>
    <mergeCell ref="AC53:AC54"/>
    <mergeCell ref="AD53:AD54"/>
    <mergeCell ref="AD71:AD72"/>
    <mergeCell ref="W71:W72"/>
    <mergeCell ref="AB71:AB72"/>
    <mergeCell ref="W77:W78"/>
    <mergeCell ref="Z77:Z78"/>
    <mergeCell ref="AB77:AB78"/>
    <mergeCell ref="AB53:AB54"/>
    <mergeCell ref="W65:W66"/>
    <mergeCell ref="A74:F74"/>
    <mergeCell ref="K74:R74"/>
    <mergeCell ref="K81:R81"/>
    <mergeCell ref="K80:R80"/>
    <mergeCell ref="Z46:Z47"/>
    <mergeCell ref="AB69:AB70"/>
    <mergeCell ref="W57:W58"/>
    <mergeCell ref="Z57:Z58"/>
    <mergeCell ref="W67:W68"/>
    <mergeCell ref="W69:W70"/>
    <mergeCell ref="W55:W56"/>
    <mergeCell ref="Z50:Z52"/>
    <mergeCell ref="W63:W64"/>
    <mergeCell ref="Z63:Z64"/>
    <mergeCell ref="AB63:AB64"/>
  </mergeCells>
  <pageMargins left="3.937007874015748E-2" right="3.937007874015748E-2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2020-02-10T13:08:08Z</cp:lastPrinted>
  <dcterms:created xsi:type="dcterms:W3CDTF">2018-07-04T12:33:56Z</dcterms:created>
  <dcterms:modified xsi:type="dcterms:W3CDTF">2020-02-11T08:38:30Z</dcterms:modified>
</cp:coreProperties>
</file>